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FORME MES MARZO 2026\"/>
    </mc:Choice>
  </mc:AlternateContent>
  <bookViews>
    <workbookView xWindow="0" yWindow="0" windowWidth="17940" windowHeight="10500"/>
  </bookViews>
  <sheets>
    <sheet name="Estado de Situacion finaciera" sheetId="2" r:id="rId1"/>
    <sheet name="Rendimiento Financiero" sheetId="1" r:id="rId2"/>
    <sheet name="Efectivo" sheetId="7" r:id="rId3"/>
    <sheet name="Cuentas por Cobrar" sheetId="8" r:id="rId4"/>
    <sheet name="CxP a corto plazo" sheetId="10" r:id="rId5"/>
    <sheet name="Inventario" sheetId="9" r:id="rId6"/>
    <sheet name="CxP a largo plazo" sheetId="11" r:id="rId7"/>
    <sheet name="Ingresos" sheetId="6" r:id="rId8"/>
    <sheet name="Total del Gasto" sheetId="5" r:id="rId9"/>
  </sheets>
  <externalReferences>
    <externalReference r:id="rId10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5" l="1"/>
  <c r="B39" i="5"/>
  <c r="B34" i="5"/>
  <c r="B32" i="5"/>
  <c r="B31" i="5"/>
  <c r="B29" i="6" l="1"/>
  <c r="C28" i="7" l="1"/>
  <c r="C41" i="7" s="1"/>
  <c r="D52" i="2"/>
  <c r="G54" i="2" l="1"/>
  <c r="B15" i="11" l="1"/>
  <c r="D26" i="1" l="1"/>
  <c r="A5" i="2" l="1"/>
  <c r="A4" i="1"/>
  <c r="B13" i="10" l="1"/>
  <c r="B13" i="6" l="1"/>
  <c r="B30" i="6" l="1"/>
  <c r="B16" i="9" l="1"/>
  <c r="B18" i="8"/>
  <c r="D16" i="1"/>
  <c r="F44" i="2"/>
  <c r="F53" i="2" s="1"/>
  <c r="F63" i="2" s="1"/>
  <c r="D44" i="2"/>
  <c r="F29" i="2"/>
  <c r="D29" i="2"/>
  <c r="F19" i="2"/>
  <c r="D19" i="2"/>
  <c r="D53" i="2" l="1"/>
  <c r="C30" i="7"/>
  <c r="C31" i="7" s="1"/>
  <c r="C32" i="7" s="1"/>
  <c r="D32" i="1"/>
  <c r="F31" i="2"/>
  <c r="D31" i="2"/>
  <c r="D58" i="2" l="1"/>
  <c r="D56" i="2" s="1"/>
  <c r="D61" i="2" s="1"/>
  <c r="D35" i="1"/>
  <c r="D37" i="1" s="1"/>
  <c r="C33" i="7"/>
  <c r="C34" i="7" l="1"/>
  <c r="C35" i="7" s="1"/>
  <c r="C36" i="7" s="1"/>
  <c r="C37" i="7" s="1"/>
  <c r="C38" i="7" s="1"/>
  <c r="C39" i="7" s="1"/>
  <c r="D63" i="2"/>
  <c r="B60" i="5" l="1"/>
  <c r="C60" i="5" s="1"/>
</calcChain>
</file>

<file path=xl/sharedStrings.xml><?xml version="1.0" encoding="utf-8"?>
<sst xmlns="http://schemas.openxmlformats.org/spreadsheetml/2006/main" count="255" uniqueCount="202">
  <si>
    <t>Total pasivos y activos netos/patrimonio</t>
  </si>
  <si>
    <t>Total activos netos/patrimonio</t>
  </si>
  <si>
    <t>Intereses minoritarios</t>
  </si>
  <si>
    <t xml:space="preserve">Resultados acumulados </t>
  </si>
  <si>
    <t>Resultados positivos (ahorro) / negativo (desahorro)</t>
  </si>
  <si>
    <t>Reservas</t>
  </si>
  <si>
    <t>Capital</t>
  </si>
  <si>
    <t>Total pasivos no corrientes</t>
  </si>
  <si>
    <t>Otros pasivos no corrientes (Nota 35)</t>
  </si>
  <si>
    <t>Beneficios a empleados a largo plazo (Nota 15)</t>
  </si>
  <si>
    <t>Provisiones a largo plazo (Nota 33)</t>
  </si>
  <si>
    <t>Instrumentos de deuda (Nota 32)</t>
  </si>
  <si>
    <t>Préstamos a largo plazo (Nota 31)</t>
  </si>
  <si>
    <t>Pasivos no corrientes</t>
  </si>
  <si>
    <t>Total pasivos corrientes</t>
  </si>
  <si>
    <t>Otros pasivos corrientes (Nota 29)</t>
  </si>
  <si>
    <t>Pensiones (Nota 28)</t>
  </si>
  <si>
    <t>Beneficios a empleados a corto plazo (Nota 13)</t>
  </si>
  <si>
    <t>Provisiones a corto plazo (Nota 26)</t>
  </si>
  <si>
    <t>Retenciones y acumulaciones por pagar (Nota 12)</t>
  </si>
  <si>
    <t>Parte corriente de préstamos a largo plazo (Nota 24)</t>
  </si>
  <si>
    <t>Préstamos a corto plazo (Nota 23)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</si>
  <si>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</si>
  <si>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</si>
  <si>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</si>
  <si>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</si>
  <si>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</si>
  <si>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</si>
  <si>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</si>
  <si>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</si>
  <si>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</si>
  <si>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</si>
  <si>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</si>
  <si>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</si>
  <si>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</si>
  <si>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</si>
  <si>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</si>
  <si>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13)</t>
  </si>
  <si>
    <t>Pagos anticipados (Nota 12)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</si>
  <si>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</si>
  <si>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</si>
  <si>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</si>
  <si>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</si>
  <si>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</si>
  <si>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</si>
  <si>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Estado de Situación Financiera</t>
  </si>
  <si>
    <t>Estado de Rendimiento Financiero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</si>
  <si>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</si>
  <si>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</si>
  <si>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</si>
  <si>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</si>
  <si>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</si>
  <si>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</si>
  <si>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</si>
  <si>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</si>
  <si>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</si>
  <si>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</si>
  <si>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</si>
  <si>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</si>
  <si>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</si>
  <si>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</si>
  <si>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</si>
  <si>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</si>
  <si>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</si>
  <si>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</si>
  <si>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 xml:space="preserve">Fondo Operativo </t>
  </si>
  <si>
    <t>Anticipo Financieros</t>
  </si>
  <si>
    <t>Contribuciones a la Seguridad Social</t>
  </si>
  <si>
    <t>Servicios de Comunicaciones</t>
  </si>
  <si>
    <t>Transporte y Almacenaje</t>
  </si>
  <si>
    <t>Seguros</t>
  </si>
  <si>
    <t>Alimentos y Productos Agroforestales</t>
  </si>
  <si>
    <t>Textiles y Vestuarios</t>
  </si>
  <si>
    <t xml:space="preserve">Cuenta Tuberculosis </t>
  </si>
  <si>
    <t>Venta de Servicios</t>
  </si>
  <si>
    <t>Inventario de Útiles  y Suministro  de Oficina</t>
  </si>
  <si>
    <t>Cuentas por Pagar Suplidores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</si>
  <si>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</si>
  <si>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</si>
  <si>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</si>
  <si>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</si>
  <si>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</si>
  <si>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</si>
  <si>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Jornales</t>
  </si>
  <si>
    <t>Honorarios</t>
  </si>
  <si>
    <t>Dietas y Gastos de Representacion</t>
  </si>
  <si>
    <t>Prestaciones y Bonificaciones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</si>
  <si>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</si>
  <si>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</si>
  <si>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</si>
  <si>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</si>
  <si>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</si>
  <si>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</si>
  <si>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Alquileres</t>
  </si>
  <si>
    <t>Conservacion, Reparaciones Menores y Construcciones Temporales</t>
  </si>
  <si>
    <t>Otros Servicios No Personales</t>
  </si>
  <si>
    <t>Materiales y Suministros</t>
  </si>
  <si>
    <t>Productos de Papel, Carton e Impresos</t>
  </si>
  <si>
    <t>Productos de Cuero, Caucho y Plastico</t>
  </si>
  <si>
    <t>Productos de Minerales Metalicos y no Metalicos</t>
  </si>
  <si>
    <t>Productos y Utiles Varios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</si>
  <si>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</si>
  <si>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</si>
  <si>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</si>
  <si>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</si>
  <si>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</si>
  <si>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</si>
  <si>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</si>
  <si>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</si>
  <si>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</si>
  <si>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</si>
  <si>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</si>
  <si>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</si>
  <si>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</si>
  <si>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</si>
  <si>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</si>
  <si>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</si>
  <si>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</si>
  <si>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Total Gastos Generales</t>
  </si>
  <si>
    <t>Ingresos con Contraprestacion de Servicios</t>
  </si>
  <si>
    <t>Sub-Total</t>
  </si>
  <si>
    <t>Ingresos sin  Contraprestacion de Servicios</t>
  </si>
  <si>
    <t>Otros Ingresos</t>
  </si>
  <si>
    <t>Operaciones Ex PSS</t>
  </si>
  <si>
    <t xml:space="preserve"> Fondo Salud Ex-PSS </t>
  </si>
  <si>
    <t xml:space="preserve"> Fondo Operativo </t>
  </si>
  <si>
    <t xml:space="preserve">Cuenta Nueva Ranchito </t>
  </si>
  <si>
    <t xml:space="preserve">Fondos Especiales CDC </t>
  </si>
  <si>
    <t xml:space="preserve">Cuenta VIH </t>
  </si>
  <si>
    <t>Cuenta Proyecto FGRSS</t>
  </si>
  <si>
    <t>Cuenta Direccion Central SNS</t>
  </si>
  <si>
    <t>Sud- Cuenta Disponibilidad Direccion Central Servicio Nacional de Salud</t>
  </si>
  <si>
    <t>Total</t>
  </si>
  <si>
    <t># Cta.</t>
  </si>
  <si>
    <t>Nombre de cuenta</t>
  </si>
  <si>
    <t>Caja Chica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</si>
  <si>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</si>
  <si>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</si>
  <si>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</si>
  <si>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>240-020561-7</t>
  </si>
  <si>
    <t>314-00145-4</t>
  </si>
  <si>
    <t>314-0000920-0</t>
  </si>
  <si>
    <t>314-000181-0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</si>
  <si>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</si>
  <si>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</si>
  <si>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</si>
  <si>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</si>
  <si>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</si>
  <si>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Recaudacion Establecimiento de Salud PSS</t>
  </si>
  <si>
    <t>Cuenta Colectora Recursos Directos PSS</t>
  </si>
  <si>
    <t>Sub-Cuota de Pago Direccion Central Servicio Nacional de Salud</t>
  </si>
  <si>
    <t>Total balance cuentas de bancarias tesoreria nacional</t>
  </si>
  <si>
    <t>Total efectivo y equivalentes de efectivo</t>
  </si>
  <si>
    <t xml:space="preserve">Fondo Salud Ex-PSS 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</si>
  <si>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</si>
  <si>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</si>
  <si>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</si>
  <si>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</si>
  <si>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</si>
  <si>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</si>
  <si>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</si>
  <si>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</si>
  <si>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>Nota # 9: Inventario</t>
  </si>
  <si>
    <t>Descripción</t>
  </si>
  <si>
    <t>Inventario Medicamentos</t>
  </si>
  <si>
    <t xml:space="preserve">Inventario de  Material Med. Quirurjicos. </t>
  </si>
  <si>
    <t>Total Inventario</t>
  </si>
  <si>
    <t>Total Cuentas Por Pagar a Corto Plazo</t>
  </si>
  <si>
    <t xml:space="preserve">Cuenta por cobrar a corto plazo (Notas 8) </t>
  </si>
  <si>
    <t xml:space="preserve">Inventarios (Nota 9) </t>
  </si>
  <si>
    <t>Cuentas por pagar a corto plazo (Nota 10)</t>
  </si>
  <si>
    <t>Nota # 10: Cuentas por Pagar a Corto Plazo</t>
  </si>
  <si>
    <t xml:space="preserve">Activos Netos/Patrimonio </t>
  </si>
  <si>
    <t>Combustibles, Lubricantes, Productos Quimicos y Conexos</t>
  </si>
  <si>
    <t xml:space="preserve">     Preparago por:                                                                                                </t>
  </si>
  <si>
    <t xml:space="preserve">        Revisado por:</t>
  </si>
  <si>
    <t xml:space="preserve">  Lic. Maritza Ledesma</t>
  </si>
  <si>
    <t>Joanna Baez Perez, MAG</t>
  </si>
  <si>
    <t>Encargada de Contabilidad</t>
  </si>
  <si>
    <t xml:space="preserve">     Gerente Financiera</t>
  </si>
  <si>
    <t xml:space="preserve">Nota # 7: Efectivo y equivalente de Efectivos </t>
  </si>
  <si>
    <t>compensaciones al personal</t>
  </si>
  <si>
    <t>productos Farmaceutico</t>
  </si>
  <si>
    <t>Cuentas por pagar a largo plazo (Nota 11)</t>
  </si>
  <si>
    <t>Nota # 11: Cuentas por Pagar a Largo Plazo</t>
  </si>
  <si>
    <t>Nota 12: Ingresos</t>
  </si>
  <si>
    <t>Nota #13 y 14 Gastos Generales</t>
  </si>
  <si>
    <t>Gastos (Notas 13,14)</t>
  </si>
  <si>
    <t>Ingresos (Nota 12)</t>
  </si>
  <si>
    <t>HOSPITAL REGIONAL UNIVERSITARIO JAIME MOTA</t>
  </si>
  <si>
    <t>Del ejercicio terminado al 31 de Enero del 2020</t>
  </si>
  <si>
    <t xml:space="preserve">Aprobado Por: </t>
  </si>
  <si>
    <t xml:space="preserve">              Preparado Por:                                                                              Revisado Por: </t>
  </si>
  <si>
    <t xml:space="preserve">    Enc. Depto. De Contabilidad                                             Gerente Administrativo</t>
  </si>
  <si>
    <t>Total Pasivos</t>
  </si>
  <si>
    <t xml:space="preserve">Directora </t>
  </si>
  <si>
    <t>Directora</t>
  </si>
  <si>
    <t>Licda. Anny Piñeyo Urbaez                                           Licdo. Manuel Feliz Espinosa</t>
  </si>
  <si>
    <t>Licda. Anny  Piñeyro Urbaez                                         Licdo. Manuel Feliz Espinosa</t>
  </si>
  <si>
    <t>Del ejercicio terminado al  31 de  Marzo  2026</t>
  </si>
  <si>
    <t>Dra. GRACIELA LAFONTAINE</t>
  </si>
  <si>
    <t>Dra.GRACIELA LAFONTAINE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</si>
</sst>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_([$$-1C0A]* #,##0.00_);_([$$-1C0A]* \(#,##0.00\);_([$$-1C0A]* &quot;-&quot;??_);_(@_)"/>
    <numFmt numFmtId="167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sz val="11"/>
      <color rgb="FF21212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u/>
      <sz val="12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1"/>
      <color theme="1"/>
      <name val="Times New Roman"/>
      <family val="1"/>
    </font>
    <font>
      <sz val="11"/>
      <color indexed="8"/>
      <name val="Calibri"/>
      <family val="2"/>
    </font>
    <font>
      <sz val="12"/>
      <color rgb="FF000000"/>
      <name val="Calibr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1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41" fontId="2" fillId="2" borderId="1" xfId="0" applyNumberFormat="1" applyFont="1" applyFill="1" applyBorder="1" applyAlignment="1">
      <alignment vertical="center"/>
    </xf>
    <xf numFmtId="41" fontId="2" fillId="2" borderId="2" xfId="0" applyNumberFormat="1" applyFont="1" applyFill="1" applyBorder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1" fillId="0" borderId="0" xfId="0" applyFont="1"/>
    <xf numFmtId="41" fontId="1" fillId="2" borderId="0" xfId="0" applyNumberFormat="1" applyFont="1" applyFill="1" applyAlignment="1">
      <alignment horizontal="left" vertical="center" indent="5"/>
    </xf>
    <xf numFmtId="0" fontId="1" fillId="2" borderId="0" xfId="0" applyFont="1" applyFill="1"/>
    <xf numFmtId="41" fontId="1" fillId="2" borderId="2" xfId="0" applyNumberFormat="1" applyFont="1" applyFill="1" applyBorder="1" applyAlignment="1">
      <alignment vertical="center"/>
    </xf>
    <xf numFmtId="41" fontId="1" fillId="2" borderId="0" xfId="0" applyNumberFormat="1" applyFont="1" applyFill="1" applyAlignment="1">
      <alignment horizontal="left" vertical="center"/>
    </xf>
    <xf numFmtId="41" fontId="1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41" fontId="1" fillId="2" borderId="2" xfId="0" applyNumberFormat="1" applyFont="1" applyFill="1" applyBorder="1"/>
    <xf numFmtId="0" fontId="4" fillId="0" borderId="0" xfId="0" applyFont="1"/>
    <xf numFmtId="0" fontId="1" fillId="2" borderId="0" xfId="0" applyFont="1" applyFill="1" applyAlignment="1">
      <alignment horizontal="justify" vertical="center"/>
    </xf>
    <xf numFmtId="39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3" fillId="0" borderId="0" xfId="0" applyFont="1"/>
    <xf numFmtId="41" fontId="0" fillId="0" borderId="0" xfId="0" applyNumberFormat="1" applyAlignment="1">
      <alignment vertical="center"/>
    </xf>
    <xf numFmtId="43" fontId="0" fillId="0" borderId="0" xfId="0" applyNumberFormat="1"/>
    <xf numFmtId="0" fontId="0" fillId="0" borderId="0" xfId="0" applyAlignment="1">
      <alignment horizontal="center" vertical="center"/>
    </xf>
    <xf numFmtId="4" fontId="13" fillId="0" borderId="0" xfId="1" applyNumberFormat="1" applyFont="1" applyFill="1"/>
    <xf numFmtId="0" fontId="13" fillId="0" borderId="0" xfId="0" applyFont="1" applyAlignment="1">
      <alignment horizontal="left" vertical="center" wrapText="1"/>
    </xf>
    <xf numFmtId="4" fontId="13" fillId="0" borderId="0" xfId="1" applyNumberFormat="1" applyFont="1" applyFill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8" fillId="0" borderId="4" xfId="0" applyFont="1" applyBorder="1"/>
    <xf numFmtId="0" fontId="19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/>
    </xf>
    <xf numFmtId="3" fontId="0" fillId="0" borderId="0" xfId="0" applyNumberFormat="1"/>
    <xf numFmtId="0" fontId="17" fillId="0" borderId="0" xfId="0" applyFont="1" applyAlignment="1">
      <alignment vertical="center"/>
    </xf>
    <xf numFmtId="0" fontId="12" fillId="0" borderId="4" xfId="0" applyFont="1" applyBorder="1"/>
    <xf numFmtId="0" fontId="9" fillId="0" borderId="0" xfId="0" applyFont="1"/>
    <xf numFmtId="0" fontId="18" fillId="0" borderId="4" xfId="0" applyFont="1" applyBorder="1" applyAlignment="1">
      <alignment horizontal="left"/>
    </xf>
    <xf numFmtId="0" fontId="7" fillId="0" borderId="4" xfId="0" applyFont="1" applyBorder="1"/>
    <xf numFmtId="0" fontId="13" fillId="0" borderId="4" xfId="0" applyFont="1" applyBorder="1"/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left" vertical="top" wrapText="1"/>
    </xf>
    <xf numFmtId="3" fontId="18" fillId="0" borderId="4" xfId="0" applyNumberFormat="1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8" fillId="0" borderId="4" xfId="0" applyNumberFormat="1" applyFont="1" applyBorder="1"/>
    <xf numFmtId="0" fontId="22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4" fillId="0" borderId="1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43" fontId="10" fillId="0" borderId="0" xfId="3" applyFont="1" applyFill="1" applyBorder="1" applyAlignment="1">
      <alignment horizontal="center"/>
    </xf>
    <xf numFmtId="0" fontId="15" fillId="0" borderId="7" xfId="0" applyFont="1" applyBorder="1" applyAlignment="1">
      <alignment vertical="center"/>
    </xf>
    <xf numFmtId="0" fontId="22" fillId="0" borderId="4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43" fontId="0" fillId="0" borderId="0" xfId="1" applyFont="1" applyFill="1"/>
    <xf numFmtId="0" fontId="2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1" fillId="2" borderId="2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1" fillId="0" borderId="2" xfId="1" applyFont="1" applyFill="1" applyBorder="1" applyAlignment="1">
      <alignment vertical="center"/>
    </xf>
    <xf numFmtId="166" fontId="32" fillId="0" borderId="2" xfId="4" applyNumberFormat="1" applyFont="1" applyFill="1" applyBorder="1" applyAlignment="1">
      <alignment vertical="center"/>
    </xf>
    <xf numFmtId="0" fontId="28" fillId="0" borderId="0" xfId="0" applyFont="1"/>
    <xf numFmtId="0" fontId="2" fillId="0" borderId="0" xfId="0" applyFont="1"/>
    <xf numFmtId="0" fontId="29" fillId="0" borderId="0" xfId="0" applyFont="1"/>
    <xf numFmtId="0" fontId="30" fillId="0" borderId="0" xfId="0" applyFont="1"/>
    <xf numFmtId="165" fontId="0" fillId="0" borderId="0" xfId="0" applyNumberFormat="1"/>
    <xf numFmtId="165" fontId="1" fillId="0" borderId="0" xfId="0" applyNumberFormat="1" applyFont="1" applyAlignment="1">
      <alignment vertical="center"/>
    </xf>
    <xf numFmtId="165" fontId="33" fillId="0" borderId="2" xfId="0" applyNumberFormat="1" applyFont="1" applyBorder="1" applyAlignment="1">
      <alignment vertical="center"/>
    </xf>
    <xf numFmtId="0" fontId="18" fillId="0" borderId="4" xfId="0" applyFont="1" applyBorder="1" applyAlignment="1">
      <alignment horizontal="right"/>
    </xf>
    <xf numFmtId="43" fontId="7" fillId="0" borderId="4" xfId="1" applyFont="1" applyBorder="1" applyAlignment="1">
      <alignment horizontal="right"/>
    </xf>
    <xf numFmtId="43" fontId="18" fillId="0" borderId="4" xfId="1" applyFont="1" applyBorder="1" applyAlignment="1">
      <alignment horizontal="right"/>
    </xf>
    <xf numFmtId="4" fontId="18" fillId="0" borderId="4" xfId="0" applyNumberFormat="1" applyFont="1" applyBorder="1"/>
    <xf numFmtId="43" fontId="5" fillId="0" borderId="12" xfId="0" applyNumberFormat="1" applyFont="1" applyBorder="1" applyAlignment="1">
      <alignment horizontal="right"/>
    </xf>
    <xf numFmtId="43" fontId="25" fillId="0" borderId="4" xfId="0" applyNumberFormat="1" applyFont="1" applyBorder="1" applyAlignment="1">
      <alignment horizontal="right" vertical="center"/>
    </xf>
    <xf numFmtId="43" fontId="18" fillId="0" borderId="4" xfId="0" applyNumberFormat="1" applyFont="1" applyBorder="1" applyAlignment="1">
      <alignment horizontal="right"/>
    </xf>
    <xf numFmtId="43" fontId="10" fillId="3" borderId="4" xfId="3" applyFont="1" applyFill="1" applyBorder="1" applyAlignment="1">
      <alignment horizontal="center" vertical="center"/>
    </xf>
    <xf numFmtId="167" fontId="0" fillId="0" borderId="0" xfId="0" applyNumberFormat="1"/>
    <xf numFmtId="167" fontId="1" fillId="0" borderId="0" xfId="0" applyNumberFormat="1" applyFont="1" applyAlignment="1">
      <alignment vertical="center"/>
    </xf>
    <xf numFmtId="167" fontId="33" fillId="0" borderId="2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left" vertical="center"/>
    </xf>
    <xf numFmtId="167" fontId="27" fillId="0" borderId="2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7" fontId="1" fillId="2" borderId="0" xfId="0" applyNumberFormat="1" applyFont="1" applyFill="1" applyAlignment="1">
      <alignment vertical="center"/>
    </xf>
    <xf numFmtId="167" fontId="1" fillId="2" borderId="2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167" fontId="1" fillId="0" borderId="0" xfId="1" applyNumberFormat="1" applyFont="1" applyFill="1" applyAlignment="1">
      <alignment vertical="center"/>
    </xf>
    <xf numFmtId="167" fontId="1" fillId="2" borderId="0" xfId="1" applyNumberFormat="1" applyFont="1" applyFill="1" applyAlignment="1"/>
    <xf numFmtId="167" fontId="1" fillId="2" borderId="0" xfId="1" applyNumberFormat="1" applyFont="1" applyFill="1" applyBorder="1" applyAlignment="1"/>
    <xf numFmtId="167" fontId="1" fillId="2" borderId="2" xfId="1" applyNumberFormat="1" applyFont="1" applyFill="1" applyBorder="1" applyAlignment="1"/>
    <xf numFmtId="167" fontId="2" fillId="2" borderId="2" xfId="1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167" fontId="1" fillId="2" borderId="0" xfId="1" applyNumberFormat="1" applyFont="1" applyFill="1" applyAlignment="1">
      <alignment vertical="center"/>
    </xf>
    <xf numFmtId="167" fontId="1" fillId="2" borderId="2" xfId="1" applyNumberFormat="1" applyFont="1" applyFill="1" applyBorder="1" applyAlignment="1">
      <alignment vertical="center"/>
    </xf>
    <xf numFmtId="167" fontId="1" fillId="2" borderId="0" xfId="1" applyNumberFormat="1" applyFont="1" applyFill="1" applyBorder="1" applyAlignment="1">
      <alignment vertical="center"/>
    </xf>
    <xf numFmtId="167" fontId="2" fillId="2" borderId="1" xfId="1" applyNumberFormat="1" applyFont="1" applyFill="1" applyBorder="1" applyAlignment="1">
      <alignment vertical="center"/>
    </xf>
    <xf numFmtId="167" fontId="1" fillId="2" borderId="0" xfId="1" applyNumberFormat="1" applyFont="1" applyFill="1" applyAlignment="1">
      <alignment horizontal="left" vertical="center"/>
    </xf>
    <xf numFmtId="167" fontId="2" fillId="2" borderId="3" xfId="1" applyNumberFormat="1" applyFont="1" applyFill="1" applyBorder="1" applyAlignment="1">
      <alignment vertical="center"/>
    </xf>
    <xf numFmtId="167" fontId="1" fillId="2" borderId="0" xfId="1" applyNumberFormat="1" applyFont="1" applyFill="1"/>
    <xf numFmtId="167" fontId="1" fillId="0" borderId="0" xfId="1" applyNumberFormat="1" applyFont="1" applyFill="1" applyAlignment="1"/>
    <xf numFmtId="167" fontId="1" fillId="0" borderId="2" xfId="1" applyNumberFormat="1" applyFont="1" applyFill="1" applyBorder="1" applyAlignment="1">
      <alignment vertical="center"/>
    </xf>
    <xf numFmtId="43" fontId="18" fillId="2" borderId="4" xfId="1" applyFont="1" applyFill="1" applyBorder="1" applyAlignment="1">
      <alignment horizontal="right"/>
    </xf>
    <xf numFmtId="0" fontId="0" fillId="2" borderId="0" xfId="0" applyFill="1"/>
    <xf numFmtId="167" fontId="1" fillId="0" borderId="2" xfId="0" applyNumberFormat="1" applyFont="1" applyBorder="1" applyAlignment="1">
      <alignment vertical="center"/>
    </xf>
    <xf numFmtId="43" fontId="34" fillId="3" borderId="4" xfId="3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7" fontId="2" fillId="2" borderId="0" xfId="0" applyNumberFormat="1" applyFont="1" applyFill="1" applyAlignment="1">
      <alignment vertical="center"/>
    </xf>
    <xf numFmtId="0" fontId="7" fillId="0" borderId="0" xfId="0" applyFont="1"/>
    <xf numFmtId="43" fontId="7" fillId="0" borderId="0" xfId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18" fillId="0" borderId="9" xfId="0" applyFont="1" applyBorder="1"/>
    <xf numFmtId="0" fontId="9" fillId="0" borderId="4" xfId="0" applyFont="1" applyBorder="1"/>
    <xf numFmtId="0" fontId="0" fillId="0" borderId="4" xfId="0" applyBorder="1"/>
    <xf numFmtId="43" fontId="26" fillId="0" borderId="12" xfId="0" applyNumberFormat="1" applyFont="1" applyBorder="1" applyAlignment="1">
      <alignment horizontal="right"/>
    </xf>
    <xf numFmtId="43" fontId="7" fillId="0" borderId="12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/>
    </xf>
    <xf numFmtId="43" fontId="1" fillId="0" borderId="12" xfId="0" applyNumberFormat="1" applyFont="1" applyBorder="1" applyAlignment="1">
      <alignment horizontal="right"/>
    </xf>
    <xf numFmtId="43" fontId="2" fillId="0" borderId="12" xfId="1" applyFont="1" applyBorder="1" applyAlignment="1">
      <alignment horizontal="right"/>
    </xf>
    <xf numFmtId="43" fontId="2" fillId="0" borderId="12" xfId="0" applyNumberFormat="1" applyFont="1" applyBorder="1" applyAlignment="1">
      <alignment horizontal="right"/>
    </xf>
    <xf numFmtId="0" fontId="10" fillId="0" borderId="4" xfId="2" applyFont="1" applyBorder="1"/>
    <xf numFmtId="43" fontId="9" fillId="0" borderId="0" xfId="0" applyNumberFormat="1" applyFont="1"/>
    <xf numFmtId="164" fontId="0" fillId="0" borderId="0" xfId="0" applyNumberFormat="1"/>
    <xf numFmtId="3" fontId="13" fillId="0" borderId="4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43" fontId="1" fillId="0" borderId="0" xfId="1" applyFont="1" applyFill="1" applyAlignment="1">
      <alignment vertical="center"/>
    </xf>
    <xf numFmtId="43" fontId="1" fillId="0" borderId="0" xfId="1" applyFont="1" applyFill="1" applyAlignment="1"/>
    <xf numFmtId="43" fontId="1" fillId="2" borderId="2" xfId="1" applyFont="1" applyFill="1" applyBorder="1" applyAlignment="1"/>
    <xf numFmtId="43" fontId="1" fillId="2" borderId="0" xfId="1" applyFont="1" applyFill="1" applyBorder="1" applyAlignment="1"/>
    <xf numFmtId="167" fontId="0" fillId="2" borderId="0" xfId="0" applyNumberFormat="1" applyFill="1"/>
    <xf numFmtId="0" fontId="1" fillId="2" borderId="0" xfId="0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35" fillId="2" borderId="3" xfId="1" applyNumberFormat="1" applyFont="1" applyFill="1" applyBorder="1" applyAlignment="1">
      <alignment vertical="center"/>
    </xf>
    <xf numFmtId="0" fontId="22" fillId="0" borderId="4" xfId="0" applyFont="1" applyBorder="1" applyAlignment="1">
      <alignment horizontal="left" vertical="top"/>
    </xf>
    <xf numFmtId="43" fontId="18" fillId="0" borderId="4" xfId="1" applyFont="1" applyFill="1" applyBorder="1"/>
    <xf numFmtId="43" fontId="13" fillId="0" borderId="0" xfId="1" applyFont="1"/>
    <xf numFmtId="43" fontId="13" fillId="0" borderId="0" xfId="0" applyNumberFormat="1" applyFont="1"/>
    <xf numFmtId="43" fontId="18" fillId="0" borderId="4" xfId="1" applyFont="1" applyFill="1" applyBorder="1" applyAlignment="1">
      <alignment horizontal="right"/>
    </xf>
    <xf numFmtId="43" fontId="18" fillId="0" borderId="4" xfId="1" applyFont="1" applyBorder="1"/>
    <xf numFmtId="43" fontId="7" fillId="0" borderId="4" xfId="1" applyFont="1" applyBorder="1"/>
    <xf numFmtId="0" fontId="37" fillId="0" borderId="0" xfId="0" applyFont="1" applyAlignment="1">
      <alignment horizontal="left" vertical="top"/>
    </xf>
    <xf numFmtId="0" fontId="18" fillId="0" borderId="0" xfId="0" applyFont="1"/>
    <xf numFmtId="43" fontId="28" fillId="0" borderId="0" xfId="0" applyNumberFormat="1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6">
    <cellStyle name="Hipervínculo" xfId="4" builtinId="8"/>
    <cellStyle name="Millares" xfId="1" builtinId="3"/>
    <cellStyle name="Millares 2" xfId="3"/>
    <cellStyle name="Millares 2 2" xfId="5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1685925</xdr:colOff>
      <xdr:row>3</xdr:row>
      <xdr:rowOff>142875</xdr:rowOff>
    </xdr:to>
    <xdr:pic>
      <xdr:nvPicPr>
        <xdr:cNvPr id="7" name="Imagen 6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0"/>
          <a:ext cx="19716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419100</xdr:colOff>
      <xdr:row>81</xdr:row>
      <xdr:rowOff>66675</xdr:rowOff>
    </xdr:from>
    <xdr:to>
      <xdr:col>3</xdr:col>
      <xdr:colOff>1209675</xdr:colOff>
      <xdr:row>85</xdr:row>
      <xdr:rowOff>7620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8410575"/>
          <a:ext cx="1333500" cy="702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647701</xdr:colOff>
      <xdr:row>3</xdr:row>
      <xdr:rowOff>133350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1" y="1"/>
          <a:ext cx="1409700" cy="7048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247650</xdr:colOff>
      <xdr:row>45</xdr:row>
      <xdr:rowOff>76201</xdr:rowOff>
    </xdr:from>
    <xdr:to>
      <xdr:col>3</xdr:col>
      <xdr:colOff>1352550</xdr:colOff>
      <xdr:row>50</xdr:row>
      <xdr:rowOff>152401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800851"/>
          <a:ext cx="110490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47626</xdr:rowOff>
    </xdr:from>
    <xdr:to>
      <xdr:col>1</xdr:col>
      <xdr:colOff>2409826</xdr:colOff>
      <xdr:row>3</xdr:row>
      <xdr:rowOff>180976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66676" y="47626"/>
          <a:ext cx="23431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5010150</xdr:colOff>
      <xdr:row>54</xdr:row>
      <xdr:rowOff>180975</xdr:rowOff>
    </xdr:from>
    <xdr:to>
      <xdr:col>4</xdr:col>
      <xdr:colOff>180975</xdr:colOff>
      <xdr:row>60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7048500"/>
          <a:ext cx="15144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2000250</xdr:colOff>
      <xdr:row>3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1"/>
          <a:ext cx="2000250" cy="714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38099</xdr:colOff>
      <xdr:row>22</xdr:row>
      <xdr:rowOff>19050</xdr:rowOff>
    </xdr:from>
    <xdr:to>
      <xdr:col>2</xdr:col>
      <xdr:colOff>9524</xdr:colOff>
      <xdr:row>26</xdr:row>
      <xdr:rowOff>20320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4" y="3771900"/>
          <a:ext cx="1171575" cy="763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2600325</xdr:colOff>
      <xdr:row>2</xdr:row>
      <xdr:rowOff>180975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0"/>
          <a:ext cx="26003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619125</xdr:colOff>
      <xdr:row>30</xdr:row>
      <xdr:rowOff>57150</xdr:rowOff>
    </xdr:from>
    <xdr:to>
      <xdr:col>1</xdr:col>
      <xdr:colOff>2228850</xdr:colOff>
      <xdr:row>36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5905500"/>
          <a:ext cx="16097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2870200</xdr:colOff>
      <xdr:row>4</xdr:row>
      <xdr:rowOff>180975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0"/>
          <a:ext cx="2870200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3838575</xdr:colOff>
      <xdr:row>28</xdr:row>
      <xdr:rowOff>161925</xdr:rowOff>
    </xdr:from>
    <xdr:to>
      <xdr:col>2</xdr:col>
      <xdr:colOff>342900</xdr:colOff>
      <xdr:row>37</xdr:row>
      <xdr:rowOff>7620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629275"/>
          <a:ext cx="1924050" cy="1560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342899</xdr:colOff>
      <xdr:row>4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190500"/>
          <a:ext cx="3076574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809625</xdr:colOff>
      <xdr:row>33</xdr:row>
      <xdr:rowOff>114300</xdr:rowOff>
    </xdr:from>
    <xdr:to>
      <xdr:col>1</xdr:col>
      <xdr:colOff>2314575</xdr:colOff>
      <xdr:row>37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600825"/>
          <a:ext cx="15049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2571750</xdr:colOff>
      <xdr:row>4</xdr:row>
      <xdr:rowOff>9525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9525" y="0"/>
          <a:ext cx="256222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4648200</xdr:colOff>
      <xdr:row>44</xdr:row>
      <xdr:rowOff>76201</xdr:rowOff>
    </xdr:from>
    <xdr:to>
      <xdr:col>1</xdr:col>
      <xdr:colOff>1238250</xdr:colOff>
      <xdr:row>49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648451"/>
          <a:ext cx="1314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1885950</xdr:colOff>
      <xdr:row>2</xdr:row>
      <xdr:rowOff>191861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38100" y="1"/>
          <a:ext cx="1847850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  <sheetName val="Est.Res.Jul.18"/>
      <sheetName val="nota julio"/>
      <sheetName val="Est.Res."/>
      <sheetName val="nota agosto"/>
      <sheetName val="Est.Res.Sept."/>
      <sheetName val="nota sept."/>
      <sheetName val="Est.Res.Oct. "/>
      <sheetName val="nota oct."/>
      <sheetName val="Estado de Situacion finaci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D5" t="str">
            <v>Servicio Nacional de Salud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5"/>
  <sheetViews>
    <sheetView tabSelected="1" topLeftCell="A30" workbookViewId="0">
      <selection activeCell="A82" sqref="A82:D82"/>
    </sheetView>
  </sheetViews>
  <sheetFormatPr baseColWidth="10" defaultColWidth="11.42578125" defaultRowHeight="15"/>
  <cols>
    <col min="1" max="1" width="4.28515625" style="2" customWidth="1"/>
    <col min="2" max="2" width="50" style="2" customWidth="1"/>
    <col min="3" max="3" width="8.140625" style="2" customWidth="1"/>
    <col min="4" max="4" width="19.140625" style="2" customWidth="1"/>
    <col min="5" max="5" width="6.5703125" style="2" hidden="1" customWidth="1"/>
    <col min="6" max="6" width="7.7109375" style="2" hidden="1" customWidth="1"/>
    <col min="7" max="7" width="3.7109375" style="2" hidden="1" customWidth="1"/>
    <col min="8" max="8" width="18" style="1" customWidth="1"/>
    <col min="9" max="10" width="11.42578125" style="1"/>
    <col min="11" max="11" width="14.7109375" style="1" customWidth="1"/>
    <col min="12" max="16384" width="11.42578125" style="1"/>
  </cols>
  <sheetData>
    <row r="1" spans="1:49">
      <c r="A1" s="161"/>
      <c r="B1" s="161"/>
      <c r="C1" s="161"/>
      <c r="D1" s="161"/>
    </row>
    <row r="2" spans="1:49">
      <c r="A2" s="161"/>
      <c r="B2" s="161"/>
      <c r="C2" s="161"/>
      <c r="D2" s="161"/>
    </row>
    <row r="3" spans="1:49">
      <c r="A3" s="161"/>
      <c r="B3" s="161"/>
      <c r="C3" s="161"/>
      <c r="D3" s="161"/>
    </row>
    <row r="4" spans="1:49">
      <c r="A4" s="161"/>
      <c r="B4" s="161"/>
      <c r="C4" s="161"/>
      <c r="D4" s="161"/>
    </row>
    <row r="5" spans="1:49" ht="18.75">
      <c r="A5" s="163" t="str">
        <f>+[1]BC!D5</f>
        <v>Servicio Nacional de Salud</v>
      </c>
      <c r="B5" s="163"/>
      <c r="C5" s="163"/>
      <c r="D5" s="163"/>
      <c r="E5" s="163"/>
      <c r="F5" s="163"/>
    </row>
    <row r="6" spans="1:49" ht="15.75">
      <c r="A6" s="162" t="s">
        <v>189</v>
      </c>
      <c r="B6" s="162"/>
      <c r="C6" s="162"/>
      <c r="D6" s="162"/>
      <c r="E6" s="67"/>
      <c r="F6" s="67"/>
    </row>
    <row r="7" spans="1:49" ht="15.75">
      <c r="A7" s="164" t="s">
        <v>45</v>
      </c>
      <c r="B7" s="164"/>
      <c r="C7" s="164"/>
      <c r="D7" s="164"/>
      <c r="E7" s="164"/>
      <c r="F7" s="164"/>
    </row>
    <row r="8" spans="1:49" ht="18.75">
      <c r="A8" s="162" t="s">
        <v>199</v>
      </c>
      <c r="B8" s="162"/>
      <c r="C8" s="162"/>
      <c r="D8" s="162"/>
      <c r="E8" s="166" t="s">
        <v>190</v>
      </c>
      <c r="F8" s="166"/>
    </row>
    <row r="9" spans="1:49" ht="15.75">
      <c r="A9" s="164" t="s">
        <v>44</v>
      </c>
      <c r="B9" s="164"/>
      <c r="C9" s="164"/>
      <c r="D9" s="164"/>
      <c r="E9" s="164"/>
      <c r="F9" s="164"/>
    </row>
    <row r="10" spans="1:49">
      <c r="A10" s="6" t="s">
        <v>43</v>
      </c>
      <c r="B10" s="22"/>
      <c r="C10" s="22"/>
      <c r="D10" s="23"/>
      <c r="E10" s="9"/>
      <c r="F10" s="9"/>
    </row>
    <row r="11" spans="1:49">
      <c r="A11" s="6" t="s">
        <v>42</v>
      </c>
      <c r="B11" s="22"/>
      <c r="C11" s="148"/>
      <c r="D11" s="9"/>
      <c r="E11" s="9"/>
      <c r="F11" s="9"/>
    </row>
    <row r="12" spans="1:49">
      <c r="A12" s="5"/>
      <c r="B12" s="5" t="s">
        <v>41</v>
      </c>
      <c r="C12" s="5"/>
      <c r="D12" s="143">
        <v>3032107.57</v>
      </c>
      <c r="E12" s="17"/>
      <c r="F12" s="7"/>
    </row>
    <row r="13" spans="1:49" customFormat="1" hidden="1">
      <c r="A13" s="15"/>
      <c r="B13" s="5" t="s">
        <v>40</v>
      </c>
      <c r="C13" s="5"/>
      <c r="D13" s="102"/>
      <c r="E13" s="14"/>
      <c r="F13" s="18"/>
      <c r="G13" s="13"/>
    </row>
    <row r="14" spans="1:49" customFormat="1" ht="15" hidden="1" customHeight="1">
      <c r="A14" s="15"/>
      <c r="B14" s="5" t="s">
        <v>39</v>
      </c>
      <c r="C14" s="5"/>
      <c r="D14" s="102"/>
      <c r="E14" s="14"/>
      <c r="F14" s="18"/>
      <c r="G14" s="13"/>
    </row>
    <row r="15" spans="1:49" customFormat="1">
      <c r="A15" s="15"/>
      <c r="B15" s="2" t="s">
        <v>168</v>
      </c>
      <c r="C15" s="5"/>
      <c r="D15" s="144">
        <v>12505903.58</v>
      </c>
      <c r="E15" s="14"/>
      <c r="F15" s="18"/>
      <c r="G15" s="13"/>
    </row>
    <row r="16" spans="1:49">
      <c r="A16" s="5"/>
      <c r="B16" s="5" t="s">
        <v>169</v>
      </c>
      <c r="C16" s="5"/>
      <c r="D16" s="145">
        <v>2604057.88</v>
      </c>
      <c r="E16" s="17"/>
      <c r="F16" s="7"/>
      <c r="AW16" s="72"/>
    </row>
    <row r="17" spans="1:8" customFormat="1" ht="15" hidden="1" customHeight="1">
      <c r="A17" s="15"/>
      <c r="B17" s="70" t="s">
        <v>38</v>
      </c>
      <c r="C17" s="5"/>
      <c r="D17" s="146"/>
      <c r="E17" s="14"/>
      <c r="F17" s="18"/>
      <c r="G17" s="21"/>
    </row>
    <row r="18" spans="1:8" customFormat="1" ht="15" hidden="1" customHeight="1">
      <c r="A18" s="15"/>
      <c r="B18" s="5" t="s">
        <v>37</v>
      </c>
      <c r="C18" s="5"/>
      <c r="D18" s="146"/>
      <c r="E18" s="14"/>
      <c r="F18" s="20"/>
      <c r="G18" s="13"/>
    </row>
    <row r="19" spans="1:8">
      <c r="A19" s="6" t="s">
        <v>36</v>
      </c>
      <c r="B19" s="5"/>
      <c r="C19" s="5"/>
      <c r="D19" s="73">
        <f>SUM(D11:D18)</f>
        <v>18142069.030000001</v>
      </c>
      <c r="E19" s="17"/>
      <c r="F19" s="11">
        <f>SUM(F11:F18)</f>
        <v>0</v>
      </c>
    </row>
    <row r="20" spans="1:8">
      <c r="A20" s="6"/>
      <c r="B20" s="5"/>
      <c r="C20" s="5"/>
      <c r="D20" s="106"/>
      <c r="E20" s="17"/>
      <c r="F20" s="8"/>
    </row>
    <row r="21" spans="1:8" ht="15" hidden="1" customHeight="1">
      <c r="A21" s="6" t="s">
        <v>35</v>
      </c>
      <c r="B21" s="5"/>
      <c r="C21" s="5"/>
      <c r="D21" s="107"/>
      <c r="E21" s="7"/>
      <c r="F21" s="7"/>
    </row>
    <row r="22" spans="1:8" customFormat="1" ht="15" hidden="1" customHeight="1">
      <c r="A22" s="15"/>
      <c r="B22" s="2" t="s">
        <v>34</v>
      </c>
      <c r="C22" s="5"/>
      <c r="D22" s="102"/>
      <c r="E22" s="14"/>
      <c r="F22" s="18"/>
      <c r="G22" s="13"/>
    </row>
    <row r="23" spans="1:8" customFormat="1" ht="15" hidden="1" customHeight="1">
      <c r="A23" s="15"/>
      <c r="B23" s="5" t="s">
        <v>33</v>
      </c>
      <c r="C23" s="5"/>
      <c r="D23" s="103"/>
      <c r="E23" s="14"/>
      <c r="F23" s="18"/>
      <c r="G23" s="13"/>
    </row>
    <row r="24" spans="1:8" customFormat="1" ht="15" hidden="1" customHeight="1">
      <c r="A24" s="15"/>
      <c r="B24" s="5" t="s">
        <v>32</v>
      </c>
      <c r="C24" s="5"/>
      <c r="D24" s="103"/>
      <c r="E24" s="14"/>
      <c r="F24" s="18"/>
      <c r="G24" s="13"/>
    </row>
    <row r="25" spans="1:8" customFormat="1" ht="15" hidden="1" customHeight="1">
      <c r="A25" s="15"/>
      <c r="B25" s="5" t="s">
        <v>31</v>
      </c>
      <c r="C25" s="5"/>
      <c r="D25" s="103"/>
      <c r="E25" s="14"/>
      <c r="F25" s="18"/>
      <c r="G25" s="13"/>
    </row>
    <row r="26" spans="1:8" ht="15" hidden="1" customHeight="1">
      <c r="A26" s="5"/>
      <c r="B26" s="5" t="s">
        <v>30</v>
      </c>
      <c r="C26" s="5"/>
      <c r="D26" s="108"/>
      <c r="E26" s="17"/>
      <c r="F26" s="7"/>
    </row>
    <row r="27" spans="1:8" ht="15" hidden="1" customHeight="1">
      <c r="A27" s="5"/>
      <c r="B27" s="5" t="s">
        <v>29</v>
      </c>
      <c r="C27" s="5"/>
      <c r="D27" s="109"/>
      <c r="E27" s="17"/>
      <c r="F27" s="7"/>
    </row>
    <row r="28" spans="1:8" customFormat="1" ht="15" hidden="1" customHeight="1">
      <c r="A28" s="15"/>
      <c r="B28" s="5" t="s">
        <v>28</v>
      </c>
      <c r="C28" s="5"/>
      <c r="D28" s="103"/>
      <c r="E28" s="14"/>
      <c r="F28" s="18"/>
      <c r="G28" s="2"/>
    </row>
    <row r="29" spans="1:8" ht="15" hidden="1" customHeight="1">
      <c r="A29" s="6" t="s">
        <v>27</v>
      </c>
      <c r="B29" s="5"/>
      <c r="C29" s="5"/>
      <c r="D29" s="105">
        <f>SUM(D22:D28)</f>
        <v>0</v>
      </c>
      <c r="E29" s="17"/>
      <c r="F29" s="11">
        <f>SUM(F22:F28)</f>
        <v>0</v>
      </c>
    </row>
    <row r="30" spans="1:8">
      <c r="A30" s="6"/>
      <c r="B30" s="5"/>
      <c r="C30" s="5"/>
      <c r="D30" s="106"/>
      <c r="E30" s="17"/>
      <c r="F30" s="8"/>
    </row>
    <row r="31" spans="1:8" ht="15.75" thickBot="1">
      <c r="A31" s="6" t="s">
        <v>26</v>
      </c>
      <c r="B31" s="5"/>
      <c r="C31" s="5"/>
      <c r="D31" s="110">
        <f>SUM(D29,D19)</f>
        <v>18142069.030000001</v>
      </c>
      <c r="E31" s="12"/>
      <c r="F31" s="10">
        <f>SUM(F29,F19)</f>
        <v>0</v>
      </c>
      <c r="H31" s="28"/>
    </row>
    <row r="32" spans="1:8" ht="15.75" thickTop="1">
      <c r="A32" s="5"/>
      <c r="B32" s="5" t="s">
        <v>25</v>
      </c>
      <c r="C32" s="5"/>
      <c r="D32" s="107"/>
      <c r="E32" s="7"/>
      <c r="F32" s="7"/>
    </row>
    <row r="33" spans="1:11">
      <c r="A33" s="6" t="s">
        <v>24</v>
      </c>
      <c r="B33" s="5"/>
      <c r="C33" s="5"/>
      <c r="D33" s="107"/>
      <c r="E33" s="7"/>
      <c r="F33" s="7"/>
    </row>
    <row r="34" spans="1:11">
      <c r="A34" s="6" t="s">
        <v>23</v>
      </c>
      <c r="B34" s="5"/>
      <c r="C34" s="5"/>
      <c r="D34" s="111"/>
      <c r="E34" s="17"/>
      <c r="F34" s="17"/>
      <c r="K34" s="120"/>
    </row>
    <row r="35" spans="1:11" customFormat="1" ht="15" hidden="1" customHeight="1">
      <c r="A35" s="15"/>
      <c r="B35" s="5" t="s">
        <v>22</v>
      </c>
      <c r="C35" s="5"/>
      <c r="D35" s="102"/>
      <c r="E35" s="18"/>
      <c r="F35" s="18"/>
      <c r="G35" s="13"/>
    </row>
    <row r="36" spans="1:11">
      <c r="A36" s="5"/>
      <c r="B36" s="5" t="s">
        <v>170</v>
      </c>
      <c r="C36" s="5"/>
      <c r="D36" s="109">
        <v>52367825.009999998</v>
      </c>
      <c r="E36" s="17"/>
      <c r="F36" s="7"/>
      <c r="I36" s="120"/>
    </row>
    <row r="37" spans="1:11" customFormat="1" hidden="1">
      <c r="A37" s="15"/>
      <c r="B37" s="5" t="s">
        <v>21</v>
      </c>
      <c r="C37" s="5"/>
      <c r="D37" s="103">
        <v>0</v>
      </c>
      <c r="E37" s="14"/>
      <c r="F37" s="18"/>
      <c r="G37" s="13"/>
    </row>
    <row r="38" spans="1:11" customFormat="1" hidden="1">
      <c r="A38" s="15"/>
      <c r="B38" s="5" t="s">
        <v>20</v>
      </c>
      <c r="C38" s="5"/>
      <c r="D38" s="103"/>
      <c r="E38" s="14"/>
      <c r="F38" s="18"/>
      <c r="G38" s="13"/>
    </row>
    <row r="39" spans="1:11" customFormat="1" hidden="1">
      <c r="A39" s="15"/>
      <c r="B39" s="5" t="s">
        <v>19</v>
      </c>
      <c r="C39" s="5"/>
      <c r="D39" s="102"/>
      <c r="E39" s="14"/>
      <c r="F39" s="18"/>
      <c r="G39" s="13"/>
    </row>
    <row r="40" spans="1:11" customFormat="1" hidden="1">
      <c r="A40" s="15"/>
      <c r="B40" s="2" t="s">
        <v>18</v>
      </c>
      <c r="C40" s="5"/>
      <c r="D40" s="102"/>
      <c r="E40" s="14"/>
      <c r="F40" s="18"/>
      <c r="G40" s="13"/>
    </row>
    <row r="41" spans="1:11" customFormat="1" hidden="1">
      <c r="A41" s="15"/>
      <c r="B41" s="5" t="s">
        <v>17</v>
      </c>
      <c r="C41" s="5"/>
      <c r="D41" s="104"/>
      <c r="E41" s="14"/>
      <c r="F41" s="18"/>
      <c r="G41" s="13"/>
    </row>
    <row r="42" spans="1:11" customFormat="1" hidden="1">
      <c r="A42" s="15"/>
      <c r="B42" s="5" t="s">
        <v>16</v>
      </c>
      <c r="C42" s="5"/>
      <c r="D42" s="102"/>
      <c r="E42" s="14"/>
      <c r="F42" s="18"/>
      <c r="G42" s="13"/>
    </row>
    <row r="43" spans="1:11" customFormat="1" hidden="1">
      <c r="A43" s="15"/>
      <c r="B43" s="5" t="s">
        <v>15</v>
      </c>
      <c r="C43" s="5"/>
      <c r="D43" s="104"/>
      <c r="E43" s="14"/>
      <c r="F43" s="18"/>
      <c r="G43" s="13"/>
    </row>
    <row r="44" spans="1:11">
      <c r="A44" s="6" t="s">
        <v>14</v>
      </c>
      <c r="B44" s="5"/>
      <c r="C44" s="5"/>
      <c r="D44" s="112">
        <f>SUM(D35:D43)</f>
        <v>52367825.009999998</v>
      </c>
      <c r="E44" s="17"/>
      <c r="F44" s="8">
        <f>SUM(F35:F43)</f>
        <v>0</v>
      </c>
    </row>
    <row r="45" spans="1:11" customFormat="1">
      <c r="A45" s="19" t="s">
        <v>13</v>
      </c>
      <c r="B45" s="15"/>
      <c r="C45" s="15"/>
      <c r="D45" s="113"/>
      <c r="E45" s="18"/>
      <c r="F45" s="18"/>
      <c r="G45" s="13"/>
    </row>
    <row r="46" spans="1:11" customFormat="1">
      <c r="A46" s="15"/>
      <c r="B46" s="5" t="s">
        <v>183</v>
      </c>
      <c r="C46" s="5"/>
      <c r="D46" s="102">
        <v>4501281.41</v>
      </c>
      <c r="E46" s="14"/>
      <c r="F46" s="18"/>
      <c r="G46" s="13"/>
    </row>
    <row r="47" spans="1:11" customFormat="1" hidden="1">
      <c r="A47" s="15"/>
      <c r="B47" s="5" t="s">
        <v>12</v>
      </c>
      <c r="C47" s="5"/>
      <c r="D47" s="102"/>
      <c r="E47" s="14"/>
      <c r="F47" s="18"/>
      <c r="G47" s="13"/>
    </row>
    <row r="48" spans="1:11" customFormat="1" hidden="1">
      <c r="A48" s="15"/>
      <c r="B48" s="5" t="s">
        <v>11</v>
      </c>
      <c r="C48" s="5"/>
      <c r="D48" s="102"/>
      <c r="E48" s="14"/>
      <c r="F48" s="18"/>
      <c r="G48" s="13"/>
    </row>
    <row r="49" spans="1:8" customFormat="1" hidden="1">
      <c r="A49" s="15"/>
      <c r="B49" s="5" t="s">
        <v>10</v>
      </c>
      <c r="C49" s="5"/>
      <c r="D49" s="102"/>
      <c r="E49" s="14"/>
      <c r="F49" s="18"/>
      <c r="G49" s="13"/>
    </row>
    <row r="50" spans="1:8" customFormat="1" hidden="1">
      <c r="A50" s="15"/>
      <c r="B50" s="5" t="s">
        <v>9</v>
      </c>
      <c r="C50" s="5"/>
      <c r="D50" s="104"/>
      <c r="E50" s="14"/>
      <c r="F50" s="18"/>
      <c r="G50" s="13"/>
    </row>
    <row r="51" spans="1:8" customFormat="1" hidden="1">
      <c r="A51" s="15"/>
      <c r="B51" s="5" t="s">
        <v>8</v>
      </c>
      <c r="C51" s="5"/>
      <c r="D51" s="102"/>
      <c r="E51" s="14"/>
      <c r="F51" s="18"/>
      <c r="G51" s="13"/>
    </row>
    <row r="52" spans="1:8" customFormat="1" ht="16.5">
      <c r="A52" s="19" t="s">
        <v>7</v>
      </c>
      <c r="B52" s="15"/>
      <c r="C52" s="15"/>
      <c r="D52" s="150">
        <f>+D46+D45</f>
        <v>4501281.41</v>
      </c>
      <c r="E52" s="14"/>
      <c r="F52" s="7"/>
      <c r="G52" s="13"/>
    </row>
    <row r="53" spans="1:8">
      <c r="A53" s="170" t="s">
        <v>194</v>
      </c>
      <c r="B53" s="170"/>
      <c r="C53" s="5"/>
      <c r="D53" s="106">
        <f>+D44+D52</f>
        <v>56869106.420000002</v>
      </c>
      <c r="E53" s="12"/>
      <c r="F53" s="11">
        <f>SUM(F44,F52)</f>
        <v>0</v>
      </c>
    </row>
    <row r="54" spans="1:8">
      <c r="A54" s="6"/>
      <c r="B54" s="5"/>
      <c r="C54" s="5"/>
      <c r="D54" s="109"/>
      <c r="E54" s="7"/>
      <c r="F54" s="7"/>
      <c r="G54" s="2" t="e">
        <f>+'[1]Estado de Situacion finaciera'!$D$4</f>
        <v>#REF!</v>
      </c>
    </row>
    <row r="55" spans="1:8">
      <c r="A55" s="6" t="s">
        <v>172</v>
      </c>
      <c r="B55" s="5"/>
      <c r="C55" s="5"/>
      <c r="D55" s="107"/>
      <c r="E55" s="7"/>
      <c r="F55" s="7"/>
    </row>
    <row r="56" spans="1:8" customFormat="1">
      <c r="A56" s="19"/>
      <c r="B56" s="5" t="s">
        <v>6</v>
      </c>
      <c r="C56" s="5"/>
      <c r="D56" s="114">
        <f>D31-D53-D58</f>
        <v>4712524.6899999976</v>
      </c>
      <c r="E56" s="14"/>
      <c r="F56" s="18"/>
      <c r="G56" s="13"/>
    </row>
    <row r="57" spans="1:8" customFormat="1" hidden="1">
      <c r="A57" s="15"/>
      <c r="B57" s="5" t="s">
        <v>5</v>
      </c>
      <c r="C57" s="5"/>
      <c r="D57" s="114"/>
      <c r="E57" s="14"/>
      <c r="F57" s="18"/>
      <c r="G57" s="13"/>
    </row>
    <row r="58" spans="1:8">
      <c r="A58" s="5"/>
      <c r="B58" s="5" t="s">
        <v>4</v>
      </c>
      <c r="C58" s="5"/>
      <c r="D58" s="101">
        <f>'Rendimiento Financiero'!D32</f>
        <v>-43439562.079999998</v>
      </c>
      <c r="E58" s="17"/>
      <c r="F58" s="7"/>
    </row>
    <row r="59" spans="1:8" hidden="1">
      <c r="A59" s="5"/>
      <c r="B59" s="5" t="s">
        <v>3</v>
      </c>
      <c r="C59" s="5"/>
      <c r="D59" s="115"/>
      <c r="E59" s="17"/>
      <c r="F59" s="16"/>
    </row>
    <row r="60" spans="1:8" customFormat="1">
      <c r="A60" s="15"/>
      <c r="B60" s="5" t="s">
        <v>2</v>
      </c>
      <c r="C60" s="5"/>
      <c r="D60" s="109"/>
      <c r="E60" s="14"/>
      <c r="F60" s="7"/>
      <c r="G60" s="13"/>
    </row>
    <row r="61" spans="1:8">
      <c r="A61" s="6" t="s">
        <v>1</v>
      </c>
      <c r="B61" s="5"/>
      <c r="C61" s="5"/>
      <c r="D61" s="105">
        <f>+D56+D58+D59</f>
        <v>-38727037.390000001</v>
      </c>
      <c r="E61" s="12"/>
      <c r="F61" s="11"/>
    </row>
    <row r="62" spans="1:8">
      <c r="A62" s="6"/>
      <c r="B62" s="5"/>
      <c r="C62" s="5"/>
      <c r="D62" s="107"/>
      <c r="E62" s="9"/>
      <c r="F62" s="9"/>
    </row>
    <row r="63" spans="1:8" ht="15.75" thickBot="1">
      <c r="A63" s="6" t="s">
        <v>0</v>
      </c>
      <c r="B63" s="5"/>
      <c r="C63" s="5"/>
      <c r="D63" s="110">
        <f>+D53+D61</f>
        <v>18142069.030000001</v>
      </c>
      <c r="E63" s="9"/>
      <c r="F63" s="10">
        <f>+F53+F61</f>
        <v>0</v>
      </c>
      <c r="H63" s="26"/>
    </row>
    <row r="64" spans="1:8" ht="15.75" thickTop="1">
      <c r="A64" s="6"/>
      <c r="B64" s="5"/>
      <c r="C64" s="5"/>
      <c r="D64" s="73"/>
      <c r="E64" s="9"/>
      <c r="F64" s="8"/>
    </row>
    <row r="65" spans="1:6">
      <c r="A65" s="165" t="s">
        <v>192</v>
      </c>
      <c r="B65" s="165"/>
      <c r="C65" s="165"/>
      <c r="D65" s="165"/>
      <c r="E65" s="165"/>
      <c r="F65" s="165"/>
    </row>
    <row r="66" spans="1:6">
      <c r="A66" s="5"/>
      <c r="B66" s="6"/>
      <c r="C66" s="6"/>
      <c r="D66" s="5"/>
      <c r="E66" s="5"/>
      <c r="F66" s="5"/>
    </row>
    <row r="67" spans="1:6" ht="15" hidden="1" customHeight="1">
      <c r="A67" s="5" t="s">
        <v>174</v>
      </c>
      <c r="B67" s="5"/>
      <c r="C67" s="5" t="s">
        <v>175</v>
      </c>
      <c r="D67" s="5"/>
    </row>
    <row r="68" spans="1:6" ht="15" hidden="1" customHeight="1">
      <c r="F68" s="4"/>
    </row>
    <row r="69" spans="1:6" ht="15" hidden="1" customHeight="1"/>
    <row r="70" spans="1:6" ht="15" hidden="1" customHeight="1">
      <c r="F70" s="3"/>
    </row>
    <row r="71" spans="1:6" ht="15" hidden="1" customHeight="1">
      <c r="A71" s="69" t="s">
        <v>176</v>
      </c>
      <c r="C71" s="69" t="s">
        <v>177</v>
      </c>
      <c r="D71" s="69"/>
    </row>
    <row r="72" spans="1:6" ht="15" hidden="1" customHeight="1">
      <c r="A72" s="2" t="s">
        <v>178</v>
      </c>
      <c r="C72" s="2" t="s">
        <v>179</v>
      </c>
    </row>
    <row r="73" spans="1:6" ht="15" hidden="1" customHeight="1"/>
    <row r="74" spans="1:6" ht="15" hidden="1" customHeight="1"/>
    <row r="75" spans="1:6" ht="15" hidden="1" customHeight="1"/>
    <row r="76" spans="1:6" ht="15" hidden="1" customHeight="1"/>
    <row r="77" spans="1:6">
      <c r="A77" s="167" t="s">
        <v>198</v>
      </c>
      <c r="B77" s="167"/>
      <c r="C77" s="167"/>
      <c r="D77" s="167"/>
    </row>
    <row r="78" spans="1:6">
      <c r="A78" s="168" t="s">
        <v>193</v>
      </c>
      <c r="B78" s="168"/>
      <c r="C78" s="168"/>
      <c r="D78" s="168"/>
    </row>
    <row r="79" spans="1:6" ht="14.25" customHeight="1">
      <c r="A79" s="161"/>
      <c r="B79" s="161"/>
      <c r="C79" s="161"/>
      <c r="D79" s="161"/>
    </row>
    <row r="80" spans="1:6">
      <c r="A80" s="161" t="s">
        <v>191</v>
      </c>
      <c r="B80" s="161"/>
      <c r="C80" s="161"/>
      <c r="D80" s="161"/>
    </row>
    <row r="81" spans="1:4">
      <c r="A81" s="161"/>
      <c r="B81" s="161"/>
      <c r="C81" s="161"/>
      <c r="D81" s="161"/>
    </row>
    <row r="82" spans="1:4">
      <c r="A82" s="169" t="s">
        <v>200</v>
      </c>
      <c r="B82" s="169"/>
      <c r="C82" s="169"/>
      <c r="D82" s="169"/>
    </row>
    <row r="83" spans="1:4">
      <c r="A83" s="161" t="s">
        <v>196</v>
      </c>
      <c r="B83" s="161"/>
      <c r="C83" s="161"/>
      <c r="D83" s="161"/>
    </row>
    <row r="84" spans="1:4">
      <c r="A84" s="161"/>
      <c r="B84" s="161"/>
      <c r="C84" s="161"/>
      <c r="D84" s="161"/>
    </row>
    <row r="85" spans="1:4">
      <c r="A85" s="161"/>
      <c r="B85" s="161"/>
      <c r="C85" s="161"/>
      <c r="D85" s="161"/>
    </row>
  </sheetData>
  <mergeCells count="20">
    <mergeCell ref="A84:D85"/>
    <mergeCell ref="A81:D81"/>
    <mergeCell ref="A5:F5"/>
    <mergeCell ref="A7:F7"/>
    <mergeCell ref="A9:F9"/>
    <mergeCell ref="A65:F65"/>
    <mergeCell ref="A6:D6"/>
    <mergeCell ref="E8:F8"/>
    <mergeCell ref="A77:D77"/>
    <mergeCell ref="A78:D78"/>
    <mergeCell ref="A80:D80"/>
    <mergeCell ref="A82:D82"/>
    <mergeCell ref="A83:D83"/>
    <mergeCell ref="A79:D79"/>
    <mergeCell ref="A53:B53"/>
    <mergeCell ref="A1:D1"/>
    <mergeCell ref="A2:D2"/>
    <mergeCell ref="A3:D3"/>
    <mergeCell ref="A4:D4"/>
    <mergeCell ref="A8:D8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Q53"/>
  <sheetViews>
    <sheetView topLeftCell="A13" workbookViewId="0">
      <selection activeCell="A50" sqref="A50:D50"/>
    </sheetView>
  </sheetViews>
  <sheetFormatPr baseColWidth="10" defaultColWidth="11.42578125" defaultRowHeight="15"/>
  <cols>
    <col min="2" max="2" width="16.140625" customWidth="1"/>
    <col min="3" max="3" width="34.140625" customWidth="1"/>
    <col min="4" max="4" width="21.28515625" customWidth="1"/>
    <col min="8" max="8" width="13.140625" bestFit="1" customWidth="1"/>
    <col min="10" max="10" width="11.85546875" bestFit="1" customWidth="1"/>
  </cols>
  <sheetData>
    <row r="4" spans="1:19" ht="18.75">
      <c r="A4" s="163" t="str">
        <f>+[1]BC!D5</f>
        <v>Servicio Nacional de Salud</v>
      </c>
      <c r="B4" s="163"/>
      <c r="C4" s="163"/>
      <c r="D4" s="163"/>
    </row>
    <row r="5" spans="1:19" ht="15.75">
      <c r="A5" s="162" t="s">
        <v>189</v>
      </c>
      <c r="B5" s="162"/>
      <c r="C5" s="162"/>
      <c r="D5" s="162"/>
    </row>
    <row r="6" spans="1:19" ht="15.75">
      <c r="A6" s="162" t="s">
        <v>46</v>
      </c>
      <c r="B6" s="162"/>
      <c r="C6" s="162"/>
      <c r="D6" s="162"/>
    </row>
    <row r="7" spans="1:19" ht="15.75">
      <c r="A7" s="162" t="s">
        <v>199</v>
      </c>
      <c r="B7" s="162"/>
      <c r="C7" s="162"/>
      <c r="D7" s="162"/>
    </row>
    <row r="8" spans="1:19" ht="15.75">
      <c r="A8" s="162" t="s">
        <v>44</v>
      </c>
      <c r="B8" s="162"/>
      <c r="C8" s="162"/>
      <c r="D8" s="162"/>
    </row>
    <row r="9" spans="1:19">
      <c r="A9" s="2"/>
      <c r="B9" s="32"/>
      <c r="C9" s="32"/>
      <c r="D9" s="2"/>
    </row>
    <row r="10" spans="1:19">
      <c r="A10" s="2"/>
      <c r="B10" s="2"/>
      <c r="C10" s="2"/>
      <c r="D10" s="122"/>
    </row>
    <row r="11" spans="1:19">
      <c r="A11" s="33" t="s">
        <v>188</v>
      </c>
      <c r="B11" s="34"/>
      <c r="C11" s="34"/>
      <c r="D11" s="35"/>
    </row>
    <row r="12" spans="1:19" hidden="1">
      <c r="A12" s="2"/>
      <c r="B12" s="2" t="s">
        <v>47</v>
      </c>
      <c r="C12" s="2"/>
      <c r="D12" s="3"/>
    </row>
    <row r="13" spans="1:19" ht="15.75">
      <c r="A13" s="2"/>
      <c r="B13" s="2" t="s">
        <v>48</v>
      </c>
      <c r="C13" s="2"/>
      <c r="D13" s="130">
        <v>6990639.7599999998</v>
      </c>
      <c r="F13" s="80"/>
    </row>
    <row r="14" spans="1:19">
      <c r="A14" s="2"/>
      <c r="B14" s="2" t="s">
        <v>49</v>
      </c>
      <c r="C14" s="2"/>
      <c r="D14" s="118">
        <v>0</v>
      </c>
      <c r="F14" s="81"/>
      <c r="S14" s="74"/>
    </row>
    <row r="15" spans="1:19" hidden="1">
      <c r="A15" s="2"/>
      <c r="B15" s="2" t="s">
        <v>50</v>
      </c>
      <c r="C15" s="2"/>
      <c r="D15" s="93"/>
      <c r="F15" s="82"/>
    </row>
    <row r="16" spans="1:19">
      <c r="A16" s="33" t="s">
        <v>51</v>
      </c>
      <c r="B16" s="2"/>
      <c r="C16" s="2"/>
      <c r="D16" s="94">
        <f>SUM(D12:D15)</f>
        <v>6990639.7599999998</v>
      </c>
    </row>
    <row r="17" spans="1:43">
      <c r="A17" s="2"/>
      <c r="B17" s="2" t="s">
        <v>25</v>
      </c>
      <c r="C17" s="2"/>
      <c r="D17" s="92"/>
      <c r="H17" s="27"/>
    </row>
    <row r="18" spans="1:43">
      <c r="A18" s="33" t="s">
        <v>187</v>
      </c>
      <c r="B18" s="2"/>
      <c r="C18" s="2"/>
      <c r="D18" s="95"/>
    </row>
    <row r="19" spans="1:43">
      <c r="A19" s="2"/>
      <c r="B19" s="2" t="s">
        <v>52</v>
      </c>
      <c r="C19" s="2"/>
      <c r="D19" s="92">
        <v>44898398.799999997</v>
      </c>
    </row>
    <row r="20" spans="1:43" hidden="1">
      <c r="A20" s="2"/>
      <c r="B20" s="2" t="s">
        <v>53</v>
      </c>
      <c r="C20" s="2"/>
      <c r="D20" s="92">
        <v>0</v>
      </c>
    </row>
    <row r="21" spans="1:43">
      <c r="A21" s="2"/>
      <c r="B21" s="2" t="s">
        <v>54</v>
      </c>
      <c r="C21" s="2"/>
      <c r="D21" s="149">
        <v>4726350.92</v>
      </c>
      <c r="F21" s="91"/>
      <c r="H21" s="27"/>
    </row>
    <row r="22" spans="1:43" hidden="1">
      <c r="A22" s="2"/>
      <c r="B22" s="2" t="s">
        <v>55</v>
      </c>
      <c r="C22" s="2"/>
      <c r="D22" s="92"/>
    </row>
    <row r="23" spans="1:43" hidden="1">
      <c r="A23" s="2"/>
      <c r="B23" s="2" t="s">
        <v>56</v>
      </c>
      <c r="C23" s="2"/>
      <c r="D23" s="92"/>
      <c r="AQ23" s="75"/>
    </row>
    <row r="24" spans="1:43">
      <c r="A24" s="2"/>
      <c r="B24" s="2" t="s">
        <v>57</v>
      </c>
      <c r="C24" s="2"/>
      <c r="D24" s="118">
        <v>805452.12</v>
      </c>
      <c r="E24" s="117"/>
      <c r="F24" s="117"/>
      <c r="G24" s="147"/>
      <c r="H24" s="91"/>
    </row>
    <row r="25" spans="1:43" ht="17.25" hidden="1">
      <c r="A25" s="2"/>
      <c r="B25" s="2" t="s">
        <v>58</v>
      </c>
      <c r="C25" s="2"/>
      <c r="D25" s="96"/>
    </row>
    <row r="26" spans="1:43">
      <c r="A26" s="33" t="s">
        <v>59</v>
      </c>
      <c r="B26" s="2"/>
      <c r="C26" s="2"/>
      <c r="D26" s="94">
        <f>SUM(D19:D25)</f>
        <v>50430201.839999996</v>
      </c>
    </row>
    <row r="27" spans="1:43" hidden="1">
      <c r="A27" s="36"/>
      <c r="B27" s="2"/>
      <c r="C27" s="2"/>
      <c r="D27" s="92"/>
    </row>
    <row r="28" spans="1:43" hidden="1">
      <c r="A28" s="2"/>
      <c r="B28" s="2" t="s">
        <v>60</v>
      </c>
      <c r="C28" s="2"/>
      <c r="D28" s="92">
        <v>0</v>
      </c>
    </row>
    <row r="29" spans="1:43" hidden="1">
      <c r="A29" s="2"/>
      <c r="B29" s="2"/>
      <c r="C29" s="2"/>
      <c r="D29" s="92"/>
    </row>
    <row r="30" spans="1:43" hidden="1">
      <c r="A30" s="2"/>
      <c r="B30" s="2" t="s">
        <v>61</v>
      </c>
      <c r="C30" s="2"/>
      <c r="D30" s="92">
        <v>0</v>
      </c>
    </row>
    <row r="31" spans="1:43">
      <c r="A31" s="2"/>
      <c r="B31" s="2"/>
      <c r="C31" s="2"/>
      <c r="D31" s="92"/>
      <c r="G31" s="27"/>
      <c r="H31" s="27"/>
      <c r="J31" s="91"/>
    </row>
    <row r="32" spans="1:43" ht="15.75" thickBot="1">
      <c r="A32" s="33" t="s">
        <v>4</v>
      </c>
      <c r="B32" s="2"/>
      <c r="C32" s="2"/>
      <c r="D32" s="97">
        <f>+D16-D26+D28+D30</f>
        <v>-43439562.079999998</v>
      </c>
      <c r="H32" s="27"/>
      <c r="J32" s="91"/>
    </row>
    <row r="33" spans="1:8" ht="15.75" thickTop="1">
      <c r="A33" s="33"/>
      <c r="B33" s="2"/>
      <c r="C33" s="2"/>
      <c r="D33" s="92"/>
      <c r="H33" s="140"/>
    </row>
    <row r="34" spans="1:8">
      <c r="A34" s="24" t="s">
        <v>62</v>
      </c>
      <c r="B34" s="5"/>
      <c r="C34" s="5"/>
      <c r="D34" s="98"/>
    </row>
    <row r="35" spans="1:8">
      <c r="A35" s="6"/>
      <c r="B35" s="5" t="s">
        <v>63</v>
      </c>
      <c r="C35" s="5"/>
      <c r="D35" s="98">
        <f>D32</f>
        <v>-43439562.079999998</v>
      </c>
    </row>
    <row r="36" spans="1:8">
      <c r="A36" s="5"/>
      <c r="B36" s="5" t="s">
        <v>64</v>
      </c>
      <c r="C36" s="5"/>
      <c r="D36" s="99">
        <v>0</v>
      </c>
    </row>
    <row r="37" spans="1:8" ht="15.75" thickBot="1">
      <c r="A37" s="6"/>
      <c r="B37" s="5"/>
      <c r="C37" s="5"/>
      <c r="D37" s="100">
        <f>SUM(D35:D36)</f>
        <v>-43439562.079999998</v>
      </c>
    </row>
    <row r="38" spans="1:8" ht="15.75" thickTop="1">
      <c r="A38" s="6"/>
      <c r="B38" s="5"/>
      <c r="C38" s="5"/>
      <c r="D38" s="123"/>
    </row>
    <row r="39" spans="1:8">
      <c r="A39" s="6"/>
      <c r="B39" s="5"/>
      <c r="C39" s="5"/>
      <c r="D39" s="7"/>
    </row>
    <row r="40" spans="1:8">
      <c r="A40" s="165" t="s">
        <v>192</v>
      </c>
      <c r="B40" s="165"/>
      <c r="C40" s="165"/>
      <c r="D40" s="165"/>
      <c r="E40" s="165"/>
      <c r="F40" s="165"/>
    </row>
    <row r="41" spans="1:8">
      <c r="A41" s="5"/>
      <c r="B41" s="6"/>
      <c r="C41" s="6"/>
      <c r="D41" s="5"/>
      <c r="E41" s="5"/>
      <c r="F41" s="5"/>
    </row>
    <row r="42" spans="1:8">
      <c r="A42" s="2"/>
      <c r="B42" s="2"/>
      <c r="C42" s="2"/>
      <c r="D42" s="2"/>
      <c r="E42" s="2"/>
      <c r="F42" s="2"/>
    </row>
    <row r="43" spans="1:8">
      <c r="A43" s="167" t="s">
        <v>197</v>
      </c>
      <c r="B43" s="167"/>
      <c r="C43" s="167"/>
      <c r="D43" s="167"/>
      <c r="E43" s="2"/>
      <c r="F43" s="2"/>
    </row>
    <row r="44" spans="1:8" ht="9" customHeight="1">
      <c r="A44" s="168" t="s">
        <v>193</v>
      </c>
      <c r="B44" s="168"/>
      <c r="C44" s="168"/>
      <c r="D44" s="168"/>
      <c r="E44" s="2"/>
      <c r="F44" s="2"/>
    </row>
    <row r="45" spans="1:8">
      <c r="A45" s="161"/>
      <c r="B45" s="161"/>
      <c r="C45" s="161"/>
      <c r="D45" s="161"/>
      <c r="E45" s="2"/>
      <c r="F45" s="2"/>
    </row>
    <row r="46" spans="1:8">
      <c r="A46" s="161"/>
      <c r="B46" s="161"/>
      <c r="C46" s="161"/>
      <c r="D46" s="161"/>
      <c r="E46" s="2"/>
      <c r="F46" s="2"/>
    </row>
    <row r="47" spans="1:8">
      <c r="A47" s="161" t="s">
        <v>191</v>
      </c>
      <c r="B47" s="161"/>
      <c r="C47" s="161"/>
      <c r="D47" s="161"/>
      <c r="E47" s="2"/>
      <c r="F47" s="2"/>
    </row>
    <row r="48" spans="1:8">
      <c r="A48" s="161"/>
      <c r="B48" s="161"/>
      <c r="C48" s="161"/>
      <c r="D48" s="161"/>
      <c r="E48" s="2"/>
      <c r="F48" s="2"/>
    </row>
    <row r="49" spans="1:6">
      <c r="A49" s="161"/>
      <c r="B49" s="161"/>
      <c r="C49" s="161"/>
      <c r="D49" s="161"/>
      <c r="E49" s="2"/>
      <c r="F49" s="2"/>
    </row>
    <row r="50" spans="1:6">
      <c r="A50" s="169" t="s">
        <v>201</v>
      </c>
      <c r="B50" s="169"/>
      <c r="C50" s="169"/>
      <c r="D50" s="169"/>
      <c r="E50" s="2"/>
      <c r="F50" s="2"/>
    </row>
    <row r="51" spans="1:6">
      <c r="A51" s="161" t="s">
        <v>195</v>
      </c>
      <c r="B51" s="161"/>
      <c r="C51" s="161"/>
      <c r="D51" s="161"/>
      <c r="E51" s="2"/>
      <c r="F51" s="2"/>
    </row>
    <row r="52" spans="1:6">
      <c r="A52" s="161"/>
      <c r="B52" s="161"/>
      <c r="C52" s="161"/>
      <c r="D52" s="161"/>
      <c r="E52" s="2"/>
      <c r="F52" s="2"/>
    </row>
    <row r="53" spans="1:6">
      <c r="A53" s="161"/>
      <c r="B53" s="161"/>
      <c r="C53" s="161"/>
      <c r="D53" s="161"/>
      <c r="E53" s="2"/>
      <c r="F53" s="2"/>
    </row>
  </sheetData>
  <mergeCells count="14">
    <mergeCell ref="A48:D49"/>
    <mergeCell ref="A50:D50"/>
    <mergeCell ref="A51:D51"/>
    <mergeCell ref="A52:D53"/>
    <mergeCell ref="A40:F40"/>
    <mergeCell ref="A43:D43"/>
    <mergeCell ref="A44:D44"/>
    <mergeCell ref="A45:D46"/>
    <mergeCell ref="A47:D47"/>
    <mergeCell ref="A6:D6"/>
    <mergeCell ref="A8:D8"/>
    <mergeCell ref="A5:D5"/>
    <mergeCell ref="A4:D4"/>
    <mergeCell ref="A7:D7"/>
  </mergeCells>
  <pageMargins left="0.7" right="0.7" top="0.75" bottom="0.75" header="0.3" footer="0.3"/>
  <pageSetup fitToWidth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6:I57"/>
  <sheetViews>
    <sheetView topLeftCell="B1" workbookViewId="0">
      <selection activeCell="D26" sqref="D26"/>
    </sheetView>
  </sheetViews>
  <sheetFormatPr baseColWidth="10" defaultColWidth="11.42578125" defaultRowHeight="15"/>
  <cols>
    <col min="1" max="1" width="22.28515625" hidden="1" customWidth="1"/>
    <col min="2" max="2" width="49.42578125" customWidth="1"/>
    <col min="3" max="3" width="19.7109375" customWidth="1"/>
    <col min="4" max="4" width="0.28515625" customWidth="1"/>
  </cols>
  <sheetData>
    <row r="6" spans="1:5" ht="15.75">
      <c r="A6" t="s">
        <v>25</v>
      </c>
      <c r="B6" s="169" t="s">
        <v>189</v>
      </c>
      <c r="C6" s="169"/>
      <c r="D6" s="71"/>
      <c r="E6" s="71"/>
    </row>
    <row r="7" spans="1:5" ht="18.75">
      <c r="B7" s="166" t="s">
        <v>180</v>
      </c>
      <c r="C7" s="166"/>
      <c r="D7" s="46"/>
    </row>
    <row r="8" spans="1:5" ht="15.75">
      <c r="B8" s="162" t="s">
        <v>199</v>
      </c>
      <c r="C8" s="162"/>
      <c r="D8" s="162"/>
      <c r="E8" s="162"/>
    </row>
    <row r="9" spans="1:5" ht="18.75">
      <c r="B9" s="166" t="s">
        <v>44</v>
      </c>
      <c r="C9" s="166"/>
      <c r="D9" s="46"/>
    </row>
    <row r="10" spans="1:5">
      <c r="C10" s="5"/>
    </row>
    <row r="11" spans="1:5" ht="15.75">
      <c r="A11" s="25"/>
      <c r="C11" s="5"/>
    </row>
    <row r="12" spans="1:5" ht="15" customHeight="1">
      <c r="A12" s="171" t="s">
        <v>133</v>
      </c>
      <c r="B12" s="174" t="s">
        <v>134</v>
      </c>
      <c r="C12" s="175" t="s">
        <v>78</v>
      </c>
    </row>
    <row r="13" spans="1:5" ht="15.75" customHeight="1">
      <c r="A13" s="172"/>
      <c r="B13" s="174"/>
      <c r="C13" s="175"/>
    </row>
    <row r="14" spans="1:5" ht="14.25" customHeight="1">
      <c r="A14" s="173"/>
      <c r="B14" s="174"/>
      <c r="C14" s="175"/>
    </row>
    <row r="15" spans="1:5" s="48" customFormat="1" ht="15.75">
      <c r="A15" s="47"/>
      <c r="B15" s="43" t="s">
        <v>135</v>
      </c>
      <c r="C15" s="85">
        <v>0</v>
      </c>
      <c r="E15" s="139"/>
    </row>
    <row r="16" spans="1:5" s="48" customFormat="1" ht="15.75" hidden="1">
      <c r="A16" s="49">
        <v>300105134</v>
      </c>
      <c r="B16" s="43" t="s">
        <v>123</v>
      </c>
      <c r="C16" s="83"/>
    </row>
    <row r="17" spans="1:9" s="48" customFormat="1" ht="15.75" hidden="1">
      <c r="A17" s="50"/>
      <c r="B17" s="43" t="s">
        <v>153</v>
      </c>
      <c r="C17" s="83"/>
      <c r="D17" s="77"/>
    </row>
    <row r="18" spans="1:9" s="48" customFormat="1" ht="15.75" hidden="1">
      <c r="A18" s="42" t="s">
        <v>136</v>
      </c>
      <c r="B18" s="43" t="s">
        <v>137</v>
      </c>
      <c r="C18" s="83"/>
      <c r="D18" s="77"/>
    </row>
    <row r="19" spans="1:9" s="48" customFormat="1" ht="15.75" hidden="1">
      <c r="A19" s="42" t="s">
        <v>138</v>
      </c>
      <c r="B19" s="43" t="s">
        <v>65</v>
      </c>
      <c r="C19" s="83"/>
      <c r="D19" s="77"/>
    </row>
    <row r="20" spans="1:9" s="48" customFormat="1" ht="15.75" hidden="1">
      <c r="A20" s="42" t="s">
        <v>139</v>
      </c>
      <c r="B20" s="43" t="s">
        <v>126</v>
      </c>
      <c r="C20" s="83"/>
      <c r="D20" s="77"/>
    </row>
    <row r="21" spans="1:9" s="48" customFormat="1" ht="15.75" hidden="1">
      <c r="A21" s="42" t="s">
        <v>140</v>
      </c>
      <c r="B21" s="43" t="s">
        <v>127</v>
      </c>
      <c r="C21" s="83"/>
      <c r="D21" s="77"/>
    </row>
    <row r="22" spans="1:9" s="48" customFormat="1" ht="15.75" hidden="1">
      <c r="A22" s="42" t="s">
        <v>141</v>
      </c>
      <c r="B22" s="43" t="s">
        <v>128</v>
      </c>
      <c r="C22" s="83"/>
      <c r="D22" s="77"/>
    </row>
    <row r="23" spans="1:9" ht="15.75" hidden="1">
      <c r="A23" s="42" t="s">
        <v>142</v>
      </c>
      <c r="B23" s="43" t="s">
        <v>73</v>
      </c>
      <c r="C23" s="83"/>
      <c r="D23" s="13"/>
    </row>
    <row r="24" spans="1:9" ht="23.25">
      <c r="A24" s="42"/>
      <c r="B24" s="42" t="s">
        <v>74</v>
      </c>
      <c r="C24" s="116">
        <v>3032107.57</v>
      </c>
      <c r="D24" s="78"/>
      <c r="E24" s="79"/>
      <c r="F24" s="79"/>
      <c r="G24" s="79"/>
      <c r="H24" s="79"/>
      <c r="I24" s="79"/>
    </row>
    <row r="25" spans="1:9" ht="23.25" hidden="1">
      <c r="A25" s="42"/>
      <c r="B25" s="42" t="s">
        <v>129</v>
      </c>
      <c r="C25" s="116"/>
      <c r="D25" s="78"/>
      <c r="E25" s="79"/>
      <c r="F25" s="79"/>
      <c r="G25" s="79"/>
      <c r="H25" s="79"/>
      <c r="I25" s="79"/>
    </row>
    <row r="26" spans="1:9" ht="23.25">
      <c r="A26" s="51"/>
      <c r="B26" s="42" t="s">
        <v>66</v>
      </c>
      <c r="C26" s="116">
        <v>0</v>
      </c>
      <c r="D26" s="78"/>
      <c r="E26" s="79"/>
      <c r="F26" s="79"/>
      <c r="G26" s="79"/>
      <c r="H26" s="79"/>
      <c r="I26" s="79"/>
    </row>
    <row r="27" spans="1:9" ht="23.25" hidden="1">
      <c r="A27" s="51"/>
      <c r="B27" s="42" t="s">
        <v>143</v>
      </c>
      <c r="C27" s="83"/>
      <c r="D27" s="78"/>
      <c r="E27" s="79"/>
      <c r="F27" s="79"/>
      <c r="G27" s="79"/>
      <c r="H27" s="79"/>
      <c r="I27" s="79"/>
    </row>
    <row r="28" spans="1:9" ht="15.75">
      <c r="A28" s="51"/>
      <c r="B28" s="50" t="s">
        <v>144</v>
      </c>
      <c r="C28" s="84">
        <f>+C24+C26</f>
        <v>3032107.57</v>
      </c>
      <c r="D28" s="13"/>
    </row>
    <row r="29" spans="1:9" ht="15.75">
      <c r="A29" s="25"/>
      <c r="B29" s="128"/>
      <c r="C29" s="84"/>
    </row>
    <row r="30" spans="1:9" ht="15.75" hidden="1">
      <c r="A30" s="25"/>
      <c r="B30" s="129"/>
      <c r="C30" s="84">
        <f t="shared" ref="C30:C39" si="0">SUM(C17:C29)</f>
        <v>6064215.1399999997</v>
      </c>
    </row>
    <row r="31" spans="1:9" ht="15" hidden="1" customHeight="1">
      <c r="A31" s="126" t="s">
        <v>133</v>
      </c>
      <c r="B31" s="52" t="s">
        <v>145</v>
      </c>
      <c r="C31" s="84">
        <f t="shared" si="0"/>
        <v>12128430.279999999</v>
      </c>
    </row>
    <row r="32" spans="1:9" ht="15.75" hidden="1">
      <c r="A32" s="127">
        <v>9995028000</v>
      </c>
      <c r="B32" s="42" t="s">
        <v>146</v>
      </c>
      <c r="C32" s="84">
        <f t="shared" si="0"/>
        <v>24256860.559999999</v>
      </c>
    </row>
    <row r="33" spans="1:7" ht="15.75" hidden="1">
      <c r="A33" s="127">
        <v>9995028001</v>
      </c>
      <c r="B33" s="42" t="s">
        <v>147</v>
      </c>
      <c r="C33" s="84">
        <f t="shared" si="0"/>
        <v>48513721.119999997</v>
      </c>
    </row>
    <row r="34" spans="1:7" ht="15.75" hidden="1">
      <c r="A34" s="127">
        <v>2110003000</v>
      </c>
      <c r="B34" s="53" t="s">
        <v>130</v>
      </c>
      <c r="C34" s="84">
        <f t="shared" si="0"/>
        <v>97027442.239999995</v>
      </c>
    </row>
    <row r="35" spans="1:7" ht="15.75" hidden="1">
      <c r="A35" s="127">
        <v>9998014000</v>
      </c>
      <c r="B35" s="53" t="s">
        <v>148</v>
      </c>
      <c r="C35" s="84">
        <f t="shared" si="0"/>
        <v>194054884.47999999</v>
      </c>
    </row>
    <row r="36" spans="1:7" ht="15.75" hidden="1">
      <c r="A36" s="127"/>
      <c r="B36" s="42" t="s">
        <v>149</v>
      </c>
      <c r="C36" s="84">
        <f t="shared" si="0"/>
        <v>388109768.95999998</v>
      </c>
    </row>
    <row r="37" spans="1:7" ht="15.75" hidden="1">
      <c r="A37" s="127">
        <v>100198000</v>
      </c>
      <c r="B37" s="42" t="s">
        <v>131</v>
      </c>
      <c r="C37" s="84">
        <f t="shared" si="0"/>
        <v>776219537.91999996</v>
      </c>
    </row>
    <row r="38" spans="1:7" ht="15.75" hidden="1">
      <c r="A38" s="127">
        <v>100198001</v>
      </c>
      <c r="B38" s="42" t="s">
        <v>150</v>
      </c>
      <c r="C38" s="84">
        <f t="shared" si="0"/>
        <v>1549406968.27</v>
      </c>
    </row>
    <row r="39" spans="1:7" ht="15.75" hidden="1">
      <c r="A39" s="127"/>
      <c r="B39" s="50" t="s">
        <v>151</v>
      </c>
      <c r="C39" s="84">
        <f t="shared" si="0"/>
        <v>3098813936.54</v>
      </c>
    </row>
    <row r="40" spans="1:7" ht="15.75">
      <c r="A40" s="25"/>
      <c r="B40" s="129"/>
      <c r="C40" s="84"/>
    </row>
    <row r="41" spans="1:7" ht="15.75">
      <c r="B41" s="50" t="s">
        <v>152</v>
      </c>
      <c r="C41" s="84">
        <f>+C28+C29</f>
        <v>3032107.57</v>
      </c>
    </row>
    <row r="42" spans="1:7" ht="15.75">
      <c r="B42" s="124"/>
      <c r="C42" s="125"/>
    </row>
    <row r="44" spans="1:7">
      <c r="B44" s="165"/>
      <c r="C44" s="165"/>
      <c r="D44" s="165"/>
      <c r="E44" s="165"/>
      <c r="F44" s="165"/>
      <c r="G44" s="165"/>
    </row>
    <row r="45" spans="1:7">
      <c r="B45" s="5"/>
      <c r="C45" s="6"/>
      <c r="D45" s="6"/>
      <c r="E45" s="5"/>
      <c r="F45" s="5"/>
      <c r="G45" s="5"/>
    </row>
    <row r="46" spans="1:7">
      <c r="B46" s="2"/>
      <c r="C46" s="2"/>
      <c r="D46" s="2"/>
      <c r="E46" s="2"/>
      <c r="F46" s="2"/>
      <c r="G46" s="2"/>
    </row>
    <row r="47" spans="1:7">
      <c r="B47" s="2"/>
      <c r="C47" s="2"/>
      <c r="D47" s="2"/>
      <c r="E47" s="2"/>
      <c r="F47" s="2"/>
      <c r="G47" s="2"/>
    </row>
    <row r="48" spans="1:7">
      <c r="B48" s="167"/>
      <c r="C48" s="167"/>
      <c r="D48" s="167"/>
      <c r="E48" s="167"/>
      <c r="F48" s="2"/>
      <c r="G48" s="2"/>
    </row>
    <row r="49" spans="2:7">
      <c r="B49" s="168"/>
      <c r="C49" s="168"/>
      <c r="D49" s="168"/>
      <c r="E49" s="168"/>
      <c r="F49" s="2"/>
      <c r="G49" s="2"/>
    </row>
    <row r="50" spans="2:7">
      <c r="B50" s="161"/>
      <c r="C50" s="161"/>
      <c r="D50" s="161"/>
      <c r="E50" s="161"/>
      <c r="F50" s="2"/>
      <c r="G50" s="2"/>
    </row>
    <row r="51" spans="2:7">
      <c r="B51" s="161"/>
      <c r="C51" s="161"/>
      <c r="D51" s="161"/>
      <c r="E51" s="161"/>
      <c r="F51" s="2"/>
      <c r="G51" s="2"/>
    </row>
    <row r="52" spans="2:7">
      <c r="B52" s="168"/>
      <c r="C52" s="168"/>
      <c r="D52" s="168"/>
      <c r="E52" s="168"/>
      <c r="F52" s="2"/>
      <c r="G52" s="2"/>
    </row>
    <row r="53" spans="2:7">
      <c r="B53" s="161"/>
      <c r="C53" s="161"/>
      <c r="D53" s="161"/>
      <c r="E53" s="161"/>
      <c r="F53" s="2"/>
      <c r="G53" s="2"/>
    </row>
    <row r="54" spans="2:7">
      <c r="B54" s="167"/>
      <c r="C54" s="167"/>
      <c r="D54" s="167"/>
      <c r="E54" s="167"/>
      <c r="F54" s="2"/>
      <c r="G54" s="2"/>
    </row>
    <row r="55" spans="2:7">
      <c r="B55" s="168"/>
      <c r="C55" s="168"/>
      <c r="D55" s="168"/>
      <c r="E55" s="168"/>
      <c r="F55" s="2"/>
      <c r="G55" s="2"/>
    </row>
    <row r="56" spans="2:7">
      <c r="B56" s="161"/>
      <c r="C56" s="161"/>
      <c r="D56" s="161"/>
      <c r="E56" s="161"/>
      <c r="F56" s="2"/>
      <c r="G56" s="2"/>
    </row>
    <row r="57" spans="2:7">
      <c r="B57" s="161"/>
      <c r="C57" s="161"/>
      <c r="D57" s="161"/>
      <c r="E57" s="161"/>
      <c r="F57" s="2"/>
      <c r="G57" s="2"/>
    </row>
  </sheetData>
  <mergeCells count="16">
    <mergeCell ref="B53:E53"/>
    <mergeCell ref="B54:E54"/>
    <mergeCell ref="B55:E55"/>
    <mergeCell ref="B56:E57"/>
    <mergeCell ref="B44:G44"/>
    <mergeCell ref="B48:E48"/>
    <mergeCell ref="B49:E49"/>
    <mergeCell ref="B50:E51"/>
    <mergeCell ref="B52:E52"/>
    <mergeCell ref="B8:E8"/>
    <mergeCell ref="B6:C6"/>
    <mergeCell ref="B7:C7"/>
    <mergeCell ref="B9:C9"/>
    <mergeCell ref="A12:A14"/>
    <mergeCell ref="B12:B14"/>
    <mergeCell ref="C12:C14"/>
  </mergeCells>
  <pageMargins left="0.25" right="0.25" top="0.75" bottom="0.75" header="0.3" footer="0.3"/>
  <pageSetup scale="89" fitToHeight="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16" sqref="C16"/>
    </sheetView>
  </sheetViews>
  <sheetFormatPr baseColWidth="10" defaultColWidth="11.42578125" defaultRowHeight="15"/>
  <cols>
    <col min="1" max="1" width="59" customWidth="1"/>
    <col min="2" max="2" width="18" customWidth="1"/>
    <col min="4" max="5" width="13.140625" bestFit="1" customWidth="1"/>
  </cols>
  <sheetData>
    <row r="1" spans="1:5">
      <c r="A1" s="182"/>
      <c r="B1" s="182"/>
    </row>
    <row r="2" spans="1:5">
      <c r="A2" s="182"/>
      <c r="B2" s="182"/>
    </row>
    <row r="3" spans="1:5">
      <c r="A3" s="182"/>
      <c r="B3" s="182"/>
    </row>
    <row r="4" spans="1:5">
      <c r="A4" s="182"/>
      <c r="B4" s="182"/>
    </row>
    <row r="5" spans="1:5">
      <c r="A5" s="169" t="s">
        <v>189</v>
      </c>
      <c r="B5" s="169"/>
    </row>
    <row r="6" spans="1:5" ht="18.75">
      <c r="A6" s="166" t="s">
        <v>154</v>
      </c>
      <c r="B6" s="166"/>
    </row>
    <row r="7" spans="1:5" ht="15.75">
      <c r="A7" s="162" t="s">
        <v>199</v>
      </c>
      <c r="B7" s="162"/>
      <c r="C7" s="142"/>
      <c r="D7" s="142"/>
    </row>
    <row r="8" spans="1:5" ht="18.75">
      <c r="A8" s="166" t="s">
        <v>44</v>
      </c>
      <c r="B8" s="166"/>
    </row>
    <row r="10" spans="1:5" ht="15" customHeight="1">
      <c r="A10" s="176" t="s">
        <v>155</v>
      </c>
      <c r="B10" s="179" t="s">
        <v>78</v>
      </c>
    </row>
    <row r="11" spans="1:5" ht="15" customHeight="1">
      <c r="A11" s="177"/>
      <c r="B11" s="180"/>
    </row>
    <row r="12" spans="1:5">
      <c r="A12" s="178"/>
      <c r="B12" s="181"/>
    </row>
    <row r="13" spans="1:5" ht="15.75" hidden="1">
      <c r="A13" s="55" t="s">
        <v>156</v>
      </c>
      <c r="B13" s="54">
        <v>0</v>
      </c>
    </row>
    <row r="14" spans="1:5" ht="15.75" hidden="1">
      <c r="A14" s="56" t="s">
        <v>157</v>
      </c>
      <c r="B14" s="54">
        <v>0</v>
      </c>
    </row>
    <row r="15" spans="1:5" ht="15.75" hidden="1">
      <c r="A15" s="56" t="s">
        <v>158</v>
      </c>
      <c r="B15" s="57">
        <v>0</v>
      </c>
    </row>
    <row r="16" spans="1:5" ht="15.75">
      <c r="A16" s="56" t="s">
        <v>159</v>
      </c>
      <c r="B16" s="86">
        <v>8502903.5800000001</v>
      </c>
      <c r="C16" s="121"/>
      <c r="D16" s="68"/>
      <c r="E16" s="27"/>
    </row>
    <row r="17" spans="1:2" ht="15.75">
      <c r="A17" s="56" t="s">
        <v>160</v>
      </c>
      <c r="B17" s="86">
        <v>4000000</v>
      </c>
    </row>
    <row r="18" spans="1:2" ht="15.75">
      <c r="A18" s="58" t="s">
        <v>161</v>
      </c>
      <c r="B18" s="87">
        <f>+B13+B14+B15+B16+B17</f>
        <v>12502903.58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8">
    <mergeCell ref="A10:A12"/>
    <mergeCell ref="B10:B12"/>
    <mergeCell ref="A1:B3"/>
    <mergeCell ref="A5:B5"/>
    <mergeCell ref="A6:B6"/>
    <mergeCell ref="A8:B8"/>
    <mergeCell ref="A4:B4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13" sqref="B13"/>
    </sheetView>
  </sheetViews>
  <sheetFormatPr baseColWidth="10" defaultColWidth="11.42578125" defaultRowHeight="15"/>
  <cols>
    <col min="1" max="1" width="41" bestFit="1" customWidth="1"/>
    <col min="2" max="2" width="35" customWidth="1"/>
    <col min="3" max="3" width="12.7109375" bestFit="1" customWidth="1"/>
    <col min="7" max="7" width="14.140625" bestFit="1" customWidth="1"/>
  </cols>
  <sheetData>
    <row r="1" spans="1:4">
      <c r="A1" s="182"/>
      <c r="B1" s="182"/>
    </row>
    <row r="2" spans="1:4">
      <c r="A2" s="182"/>
      <c r="B2" s="182"/>
    </row>
    <row r="3" spans="1:4">
      <c r="A3" s="182"/>
      <c r="B3" s="182"/>
    </row>
    <row r="4" spans="1:4">
      <c r="A4" s="169" t="s">
        <v>189</v>
      </c>
      <c r="B4" s="169"/>
    </row>
    <row r="5" spans="1:4" ht="18.75">
      <c r="A5" s="166" t="s">
        <v>171</v>
      </c>
      <c r="B5" s="166"/>
    </row>
    <row r="6" spans="1:4" ht="15.75">
      <c r="A6" s="162" t="s">
        <v>199</v>
      </c>
      <c r="B6" s="162"/>
      <c r="C6" s="142"/>
      <c r="D6" s="142"/>
    </row>
    <row r="7" spans="1:4" ht="18.75">
      <c r="A7" s="166" t="s">
        <v>44</v>
      </c>
      <c r="B7" s="166"/>
    </row>
    <row r="8" spans="1:4" ht="15.75">
      <c r="B8" s="64"/>
    </row>
    <row r="9" spans="1:4" ht="15" customHeight="1">
      <c r="A9" s="176" t="s">
        <v>155</v>
      </c>
      <c r="B9" s="179" t="s">
        <v>78</v>
      </c>
    </row>
    <row r="10" spans="1:4" ht="15" customHeight="1">
      <c r="A10" s="177"/>
      <c r="B10" s="180"/>
    </row>
    <row r="11" spans="1:4">
      <c r="A11" s="178"/>
      <c r="B11" s="181"/>
    </row>
    <row r="12" spans="1:4" ht="15.75">
      <c r="A12" s="65" t="s">
        <v>76</v>
      </c>
      <c r="B12" s="90">
        <v>52367825.009999998</v>
      </c>
    </row>
    <row r="13" spans="1:4" ht="15.75">
      <c r="A13" s="66" t="s">
        <v>167</v>
      </c>
      <c r="B13" s="87">
        <f>B12</f>
        <v>52367825.009999998</v>
      </c>
    </row>
    <row r="15" spans="1:4" ht="15" customHeight="1">
      <c r="C15" s="45"/>
    </row>
    <row r="21" spans="2:7">
      <c r="B21" s="27"/>
    </row>
    <row r="27" spans="2:7">
      <c r="G27" s="27"/>
    </row>
    <row r="28" spans="2:7">
      <c r="G28" s="27"/>
    </row>
  </sheetData>
  <mergeCells count="7">
    <mergeCell ref="A9:A11"/>
    <mergeCell ref="B9:B11"/>
    <mergeCell ref="A1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6"/>
  <sheetViews>
    <sheetView workbookViewId="0">
      <selection activeCell="A7" sqref="A7:B7"/>
    </sheetView>
  </sheetViews>
  <sheetFormatPr baseColWidth="10" defaultColWidth="11.42578125" defaultRowHeight="15"/>
  <cols>
    <col min="1" max="1" width="59.85546875" customWidth="1"/>
    <col min="2" max="2" width="21.42578125" customWidth="1"/>
  </cols>
  <sheetData>
    <row r="1" spans="1:3">
      <c r="A1" s="182"/>
      <c r="B1" s="182"/>
    </row>
    <row r="2" spans="1:3">
      <c r="A2" s="182"/>
      <c r="B2" s="182"/>
    </row>
    <row r="3" spans="1:3">
      <c r="A3" s="182"/>
      <c r="B3" s="182"/>
    </row>
    <row r="4" spans="1:3">
      <c r="A4" s="182"/>
      <c r="B4" s="182"/>
    </row>
    <row r="5" spans="1:3">
      <c r="A5" s="169" t="s">
        <v>189</v>
      </c>
      <c r="B5" s="169"/>
    </row>
    <row r="6" spans="1:3" ht="18.75">
      <c r="A6" s="166" t="s">
        <v>162</v>
      </c>
      <c r="B6" s="166"/>
    </row>
    <row r="7" spans="1:3" ht="15.75">
      <c r="A7" s="162" t="s">
        <v>199</v>
      </c>
      <c r="B7" s="162"/>
      <c r="C7" s="142"/>
    </row>
    <row r="8" spans="1:3" ht="18.75">
      <c r="A8" s="166" t="s">
        <v>44</v>
      </c>
      <c r="B8" s="166"/>
    </row>
    <row r="10" spans="1:3">
      <c r="A10" s="183" t="s">
        <v>163</v>
      </c>
      <c r="B10" s="179" t="s">
        <v>78</v>
      </c>
    </row>
    <row r="11" spans="1:3">
      <c r="A11" s="184"/>
      <c r="B11" s="180"/>
    </row>
    <row r="12" spans="1:3">
      <c r="A12" s="185"/>
      <c r="B12" s="181"/>
    </row>
    <row r="13" spans="1:3" ht="15.75">
      <c r="A13" s="61" t="s">
        <v>75</v>
      </c>
      <c r="B13" s="89">
        <v>0</v>
      </c>
    </row>
    <row r="14" spans="1:3" ht="15.75">
      <c r="A14" s="62" t="s">
        <v>164</v>
      </c>
      <c r="B14" s="89">
        <v>744016.54</v>
      </c>
    </row>
    <row r="15" spans="1:3" ht="15.75">
      <c r="A15" s="62" t="s">
        <v>165</v>
      </c>
      <c r="B15" s="89">
        <v>1860041.34</v>
      </c>
    </row>
    <row r="16" spans="1:3">
      <c r="A16" s="63" t="s">
        <v>166</v>
      </c>
      <c r="B16" s="88">
        <f>SUM(B13:B15)</f>
        <v>2604057.88</v>
      </c>
    </row>
  </sheetData>
  <mergeCells count="7">
    <mergeCell ref="A10:A12"/>
    <mergeCell ref="B10:B12"/>
    <mergeCell ref="A1:B4"/>
    <mergeCell ref="A5:B5"/>
    <mergeCell ref="A6:B6"/>
    <mergeCell ref="A7:B7"/>
    <mergeCell ref="A8:B8"/>
  </mergeCells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5"/>
  <sheetViews>
    <sheetView topLeftCell="A4" workbookViewId="0">
      <selection activeCell="C26" sqref="C26"/>
    </sheetView>
  </sheetViews>
  <sheetFormatPr baseColWidth="10" defaultColWidth="11.42578125" defaultRowHeight="15"/>
  <cols>
    <col min="1" max="1" width="41" bestFit="1" customWidth="1"/>
    <col min="2" max="2" width="35" customWidth="1"/>
    <col min="3" max="3" width="14.140625" bestFit="1" customWidth="1"/>
  </cols>
  <sheetData>
    <row r="6" spans="1:4">
      <c r="A6" s="169" t="s">
        <v>189</v>
      </c>
      <c r="B6" s="169"/>
    </row>
    <row r="7" spans="1:4" ht="18.75">
      <c r="A7" s="166" t="s">
        <v>184</v>
      </c>
      <c r="B7" s="166"/>
    </row>
    <row r="8" spans="1:4" ht="15.75">
      <c r="A8" s="162" t="s">
        <v>199</v>
      </c>
      <c r="B8" s="162"/>
      <c r="C8" s="142"/>
      <c r="D8" s="142"/>
    </row>
    <row r="9" spans="1:4" ht="18.75">
      <c r="A9" s="166" t="s">
        <v>44</v>
      </c>
      <c r="B9" s="166"/>
    </row>
    <row r="10" spans="1:4" ht="18.75" customHeight="1">
      <c r="A10" s="166"/>
      <c r="B10" s="166"/>
    </row>
    <row r="11" spans="1:4" ht="15" customHeight="1">
      <c r="A11" s="176" t="s">
        <v>155</v>
      </c>
      <c r="B11" s="179"/>
    </row>
    <row r="12" spans="1:4" ht="15" customHeight="1">
      <c r="A12" s="177"/>
      <c r="B12" s="180"/>
    </row>
    <row r="13" spans="1:4">
      <c r="A13" s="178"/>
      <c r="B13" s="181"/>
    </row>
    <row r="14" spans="1:4" ht="18">
      <c r="A14" s="65" t="s">
        <v>76</v>
      </c>
      <c r="B14" s="119">
        <v>4501281.41</v>
      </c>
    </row>
    <row r="15" spans="1:4" ht="15.75">
      <c r="A15" s="66" t="s">
        <v>167</v>
      </c>
      <c r="B15" s="87">
        <f>+B14+C14</f>
        <v>4501281.41</v>
      </c>
    </row>
    <row r="17" spans="2:3" ht="15" customHeight="1">
      <c r="C17" s="45"/>
    </row>
    <row r="22" spans="2:3">
      <c r="C22" s="27"/>
    </row>
    <row r="24" spans="2:3">
      <c r="B24" s="27"/>
    </row>
    <row r="25" spans="2:3">
      <c r="B25" s="27"/>
    </row>
  </sheetData>
  <mergeCells count="7">
    <mergeCell ref="A6:B6"/>
    <mergeCell ref="A7:B7"/>
    <mergeCell ref="A9:B9"/>
    <mergeCell ref="A11:A13"/>
    <mergeCell ref="B11:B13"/>
    <mergeCell ref="A10:B10"/>
    <mergeCell ref="A8:B8"/>
  </mergeCells>
  <pageMargins left="0.7" right="0.7" top="0.75" bottom="0.75" header="0.3" footer="0.3"/>
  <pageSetup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5:E37"/>
  <sheetViews>
    <sheetView workbookViewId="0">
      <selection activeCell="C12" sqref="C12"/>
    </sheetView>
  </sheetViews>
  <sheetFormatPr baseColWidth="10" defaultColWidth="11.42578125" defaultRowHeight="15"/>
  <cols>
    <col min="1" max="1" width="70.85546875" customWidth="1"/>
    <col min="2" max="2" width="19.140625" customWidth="1"/>
    <col min="3" max="3" width="14.5703125" bestFit="1" customWidth="1"/>
    <col min="4" max="4" width="13.28515625" bestFit="1" customWidth="1"/>
    <col min="5" max="5" width="13" bestFit="1" customWidth="1"/>
  </cols>
  <sheetData>
    <row r="5" spans="1:5">
      <c r="A5" s="169" t="s">
        <v>189</v>
      </c>
      <c r="B5" s="169"/>
    </row>
    <row r="6" spans="1:5" ht="18.75">
      <c r="A6" s="166" t="s">
        <v>185</v>
      </c>
      <c r="B6" s="166"/>
    </row>
    <row r="7" spans="1:5" ht="15.75">
      <c r="A7" s="162" t="s">
        <v>199</v>
      </c>
      <c r="B7" s="162"/>
      <c r="C7" s="142"/>
      <c r="D7" s="142"/>
    </row>
    <row r="8" spans="1:5" ht="18.75">
      <c r="A8" s="166"/>
      <c r="B8" s="166"/>
    </row>
    <row r="10" spans="1:5" ht="15" customHeight="1">
      <c r="A10" s="175" t="s">
        <v>119</v>
      </c>
      <c r="B10" s="179" t="s">
        <v>78</v>
      </c>
    </row>
    <row r="11" spans="1:5" ht="15" customHeight="1">
      <c r="A11" s="175"/>
      <c r="B11" s="181"/>
    </row>
    <row r="12" spans="1:5" ht="15.75">
      <c r="A12" s="42" t="s">
        <v>74</v>
      </c>
      <c r="B12" s="130">
        <v>6990639.7599999998</v>
      </c>
      <c r="C12" s="27"/>
      <c r="E12" s="29"/>
    </row>
    <row r="13" spans="1:5" ht="15.75">
      <c r="A13" s="37" t="s">
        <v>120</v>
      </c>
      <c r="B13" s="131">
        <f>SUM(B12)</f>
        <v>6990639.7599999998</v>
      </c>
    </row>
    <row r="14" spans="1:5" ht="15.75">
      <c r="A14" s="129"/>
      <c r="B14" s="141"/>
      <c r="C14" s="27"/>
    </row>
    <row r="15" spans="1:5" ht="15.75">
      <c r="A15" s="50" t="s">
        <v>121</v>
      </c>
      <c r="B15" s="132" t="s">
        <v>78</v>
      </c>
    </row>
    <row r="16" spans="1:5" ht="15.75" hidden="1" customHeight="1">
      <c r="A16" s="138" t="s">
        <v>122</v>
      </c>
      <c r="B16" s="133">
        <v>0</v>
      </c>
      <c r="D16" s="25"/>
      <c r="E16" s="31"/>
    </row>
    <row r="17" spans="1:5" ht="15.75" hidden="1" customHeight="1">
      <c r="A17" s="43" t="s">
        <v>123</v>
      </c>
      <c r="B17" s="134">
        <v>0</v>
      </c>
      <c r="D17" s="25"/>
      <c r="E17" s="31"/>
    </row>
    <row r="18" spans="1:5" ht="15.75" hidden="1" customHeight="1">
      <c r="A18" s="43" t="s">
        <v>124</v>
      </c>
      <c r="B18" s="134">
        <v>0</v>
      </c>
      <c r="D18" s="30"/>
      <c r="E18" s="31"/>
    </row>
    <row r="19" spans="1:5" ht="15.75" hidden="1" customHeight="1">
      <c r="A19" s="43" t="s">
        <v>125</v>
      </c>
      <c r="B19" s="134">
        <v>0</v>
      </c>
      <c r="D19" s="25"/>
      <c r="E19" s="31"/>
    </row>
    <row r="20" spans="1:5" ht="15.75" hidden="1" customHeight="1">
      <c r="A20" s="43" t="s">
        <v>126</v>
      </c>
      <c r="B20" s="134"/>
    </row>
    <row r="21" spans="1:5" ht="15.75" hidden="1" customHeight="1">
      <c r="A21" s="43" t="s">
        <v>127</v>
      </c>
      <c r="B21" s="134"/>
    </row>
    <row r="22" spans="1:5" ht="15.75" hidden="1" customHeight="1">
      <c r="A22" s="43" t="s">
        <v>128</v>
      </c>
      <c r="B22" s="134"/>
    </row>
    <row r="23" spans="1:5" ht="15.75" hidden="1" customHeight="1">
      <c r="A23" s="43" t="s">
        <v>73</v>
      </c>
      <c r="B23" s="134"/>
    </row>
    <row r="24" spans="1:5" ht="15.75" hidden="1" customHeight="1">
      <c r="A24" s="42" t="s">
        <v>129</v>
      </c>
      <c r="B24" s="134"/>
    </row>
    <row r="25" spans="1:5" ht="15.75" customHeight="1">
      <c r="A25" s="42" t="s">
        <v>122</v>
      </c>
      <c r="B25" s="130">
        <v>0</v>
      </c>
    </row>
    <row r="26" spans="1:5" ht="18" customHeight="1">
      <c r="A26" s="42" t="s">
        <v>66</v>
      </c>
      <c r="B26" s="130">
        <v>0</v>
      </c>
      <c r="D26" s="27"/>
    </row>
    <row r="27" spans="1:5" ht="15.75" hidden="1" customHeight="1">
      <c r="A27" s="43" t="s">
        <v>130</v>
      </c>
      <c r="B27" s="135"/>
    </row>
    <row r="28" spans="1:5" ht="15.75" hidden="1" customHeight="1">
      <c r="A28" s="42" t="s">
        <v>131</v>
      </c>
      <c r="B28" s="135"/>
    </row>
    <row r="29" spans="1:5" ht="18.75">
      <c r="A29" s="44" t="s">
        <v>120</v>
      </c>
      <c r="B29" s="136">
        <f>+B25+B26</f>
        <v>0</v>
      </c>
    </row>
    <row r="30" spans="1:5" ht="18.75">
      <c r="A30" s="44" t="s">
        <v>132</v>
      </c>
      <c r="B30" s="137">
        <f>+B13+B29</f>
        <v>6990639.7599999998</v>
      </c>
      <c r="C30" s="140"/>
      <c r="D30" s="27"/>
    </row>
    <row r="31" spans="1:5">
      <c r="B31" s="45"/>
    </row>
    <row r="37" spans="2:2">
      <c r="B37" s="80"/>
    </row>
  </sheetData>
  <mergeCells count="6">
    <mergeCell ref="A5:B5"/>
    <mergeCell ref="A6:B6"/>
    <mergeCell ref="A8:B8"/>
    <mergeCell ref="A10:A11"/>
    <mergeCell ref="B10:B11"/>
    <mergeCell ref="A7:B7"/>
  </mergeCells>
  <pageMargins left="0.7" right="0.7" top="0.75" bottom="0.75" header="0.3" footer="0.3"/>
  <pageSetup paperSize="9" scale="97" fitToHeight="0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69"/>
  <sheetViews>
    <sheetView zoomScale="70" zoomScaleNormal="70" workbookViewId="0">
      <selection activeCell="B34" sqref="B34:B42"/>
    </sheetView>
  </sheetViews>
  <sheetFormatPr baseColWidth="10" defaultColWidth="11.42578125" defaultRowHeight="15"/>
  <cols>
    <col min="1" max="1" width="64.5703125" customWidth="1"/>
    <col min="2" max="2" width="24.5703125" customWidth="1"/>
    <col min="3" max="3" width="31" customWidth="1"/>
    <col min="4" max="4" width="19.42578125" bestFit="1" customWidth="1"/>
    <col min="5" max="5" width="23" customWidth="1"/>
    <col min="6" max="7" width="13.140625" bestFit="1" customWidth="1"/>
    <col min="10" max="10" width="14.140625" bestFit="1" customWidth="1"/>
  </cols>
  <sheetData>
    <row r="1" spans="1:4" ht="15.75">
      <c r="A1" s="186"/>
      <c r="B1" s="186"/>
      <c r="C1" s="25"/>
    </row>
    <row r="2" spans="1:4" ht="15.75">
      <c r="A2" s="186"/>
      <c r="B2" s="186"/>
      <c r="C2" s="25"/>
    </row>
    <row r="3" spans="1:4" ht="15.75">
      <c r="A3" s="186"/>
      <c r="B3" s="186"/>
      <c r="C3" s="25"/>
    </row>
    <row r="4" spans="1:4" ht="15.75">
      <c r="A4" s="162" t="s">
        <v>189</v>
      </c>
      <c r="B4" s="162"/>
      <c r="C4" s="25"/>
    </row>
    <row r="5" spans="1:4" ht="15.75">
      <c r="A5" s="162" t="s">
        <v>186</v>
      </c>
      <c r="B5" s="162"/>
      <c r="C5" s="25"/>
    </row>
    <row r="6" spans="1:4" ht="15.75">
      <c r="A6" s="162" t="s">
        <v>199</v>
      </c>
      <c r="B6" s="162"/>
      <c r="C6" s="142"/>
      <c r="D6" s="142"/>
    </row>
    <row r="7" spans="1:4" ht="15" customHeight="1">
      <c r="A7" s="162" t="s">
        <v>44</v>
      </c>
      <c r="B7" s="162"/>
      <c r="C7" s="25"/>
    </row>
    <row r="8" spans="1:4" ht="14.25" customHeight="1">
      <c r="A8" s="186"/>
      <c r="B8" s="186"/>
      <c r="C8" s="25"/>
    </row>
    <row r="9" spans="1:4" ht="15" hidden="1" customHeight="1">
      <c r="A9" s="187"/>
      <c r="B9" s="187"/>
      <c r="C9" s="25"/>
    </row>
    <row r="10" spans="1:4" ht="15" customHeight="1">
      <c r="A10" s="37" t="s">
        <v>77</v>
      </c>
      <c r="B10" s="38" t="s">
        <v>78</v>
      </c>
      <c r="C10" s="25"/>
    </row>
    <row r="11" spans="1:4" ht="20.25" customHeight="1">
      <c r="A11" s="41" t="s">
        <v>79</v>
      </c>
      <c r="B11" s="39"/>
      <c r="C11" s="25"/>
    </row>
    <row r="12" spans="1:4" ht="23.25" customHeight="1">
      <c r="A12" s="151" t="s">
        <v>80</v>
      </c>
      <c r="B12" s="42"/>
      <c r="C12" s="25"/>
    </row>
    <row r="13" spans="1:4" ht="15" customHeight="1">
      <c r="A13" s="40" t="s">
        <v>81</v>
      </c>
      <c r="B13" s="152">
        <v>39882879.43</v>
      </c>
      <c r="C13" s="153"/>
      <c r="D13" s="27"/>
    </row>
    <row r="14" spans="1:4" ht="15" customHeight="1">
      <c r="A14" s="40" t="s">
        <v>82</v>
      </c>
      <c r="B14" s="152"/>
      <c r="C14" s="25"/>
    </row>
    <row r="15" spans="1:4" ht="15.75">
      <c r="A15" s="40" t="s">
        <v>181</v>
      </c>
      <c r="B15" s="152"/>
      <c r="C15" s="25"/>
    </row>
    <row r="16" spans="1:4" ht="15.75">
      <c r="A16" s="40" t="s">
        <v>83</v>
      </c>
      <c r="B16" s="152"/>
      <c r="C16" s="25"/>
    </row>
    <row r="17" spans="1:7" ht="15.75">
      <c r="A17" s="40" t="s">
        <v>84</v>
      </c>
      <c r="B17" s="152"/>
      <c r="C17" s="25"/>
    </row>
    <row r="18" spans="1:7" ht="15.75">
      <c r="A18" s="40" t="s">
        <v>85</v>
      </c>
      <c r="B18" s="152"/>
      <c r="C18" s="25"/>
      <c r="F18" s="27"/>
    </row>
    <row r="19" spans="1:7" ht="15.75">
      <c r="A19" s="40" t="s">
        <v>86</v>
      </c>
      <c r="B19" s="152"/>
      <c r="C19" s="154"/>
    </row>
    <row r="20" spans="1:7" ht="15.75">
      <c r="A20" s="40" t="s">
        <v>67</v>
      </c>
      <c r="B20" s="152"/>
      <c r="C20" s="25"/>
    </row>
    <row r="21" spans="1:7" ht="15.75">
      <c r="A21" s="40" t="s">
        <v>87</v>
      </c>
      <c r="B21" s="152">
        <v>5015519.37</v>
      </c>
      <c r="C21" s="25"/>
    </row>
    <row r="22" spans="1:7" ht="15.75">
      <c r="A22" s="41" t="s">
        <v>88</v>
      </c>
      <c r="B22" s="152"/>
      <c r="C22" s="25"/>
    </row>
    <row r="23" spans="1:7" ht="15.75">
      <c r="A23" s="41" t="s">
        <v>89</v>
      </c>
      <c r="B23" s="152"/>
      <c r="C23" s="25"/>
    </row>
    <row r="24" spans="1:7" ht="15.75">
      <c r="A24" s="40" t="s">
        <v>68</v>
      </c>
      <c r="B24" s="152">
        <v>164177.06</v>
      </c>
      <c r="C24" s="25"/>
    </row>
    <row r="25" spans="1:7" ht="15.75">
      <c r="A25" s="40" t="s">
        <v>90</v>
      </c>
      <c r="B25" s="152">
        <v>76152.56</v>
      </c>
      <c r="C25" s="25"/>
    </row>
    <row r="26" spans="1:7" ht="15.75">
      <c r="A26" s="40" t="s">
        <v>91</v>
      </c>
      <c r="B26" s="152"/>
      <c r="C26" s="25"/>
      <c r="E26" s="27"/>
    </row>
    <row r="27" spans="1:7" ht="15.75">
      <c r="A27" s="40" t="s">
        <v>92</v>
      </c>
      <c r="B27" s="152"/>
      <c r="C27" s="154"/>
    </row>
    <row r="28" spans="1:7" ht="15.75">
      <c r="A28" s="40" t="s">
        <v>69</v>
      </c>
      <c r="B28" s="152">
        <v>1890</v>
      </c>
      <c r="C28" s="154"/>
    </row>
    <row r="29" spans="1:7" ht="15.75">
      <c r="A29" s="40" t="s">
        <v>93</v>
      </c>
      <c r="B29" s="152"/>
      <c r="C29" s="25"/>
    </row>
    <row r="30" spans="1:7" ht="15.75">
      <c r="A30" s="40" t="s">
        <v>70</v>
      </c>
      <c r="B30" s="152"/>
      <c r="C30" s="25"/>
      <c r="D30" s="27"/>
      <c r="E30" s="27"/>
    </row>
    <row r="31" spans="1:7" ht="15.75">
      <c r="A31" s="40" t="s">
        <v>94</v>
      </c>
      <c r="B31" s="152">
        <f>223326.8+304141.12</f>
        <v>527467.91999999993</v>
      </c>
      <c r="C31" s="25"/>
    </row>
    <row r="32" spans="1:7" ht="15.75">
      <c r="A32" s="40" t="s">
        <v>95</v>
      </c>
      <c r="B32" s="152">
        <f>15764.58+20000</f>
        <v>35764.58</v>
      </c>
      <c r="C32" s="25"/>
      <c r="G32" s="27"/>
    </row>
    <row r="33" spans="1:10" ht="17.25" customHeight="1">
      <c r="A33" s="41" t="s">
        <v>96</v>
      </c>
      <c r="B33" s="152"/>
      <c r="C33" s="25"/>
      <c r="G33" s="27"/>
    </row>
    <row r="34" spans="1:10" ht="15.75">
      <c r="A34" s="40" t="s">
        <v>71</v>
      </c>
      <c r="B34" s="152">
        <f>172575+893600</f>
        <v>1066175</v>
      </c>
      <c r="C34" s="25"/>
      <c r="D34" s="27"/>
    </row>
    <row r="35" spans="1:10" ht="21">
      <c r="A35" s="40" t="s">
        <v>71</v>
      </c>
      <c r="B35" s="152"/>
      <c r="C35" s="154"/>
      <c r="D35" s="160"/>
    </row>
    <row r="36" spans="1:10" ht="21">
      <c r="A36" s="40" t="s">
        <v>182</v>
      </c>
      <c r="B36" s="152"/>
      <c r="C36" s="25"/>
      <c r="D36" s="76"/>
      <c r="E36" s="27"/>
    </row>
    <row r="37" spans="1:10" ht="15.75">
      <c r="A37" s="40" t="s">
        <v>72</v>
      </c>
      <c r="B37" s="152"/>
      <c r="C37" s="25"/>
      <c r="D37" s="27"/>
      <c r="E37" s="27"/>
      <c r="J37" s="27"/>
    </row>
    <row r="38" spans="1:10" ht="15.75">
      <c r="A38" s="40" t="s">
        <v>97</v>
      </c>
      <c r="B38" s="152"/>
      <c r="C38" s="25"/>
      <c r="D38" s="27"/>
    </row>
    <row r="39" spans="1:10" ht="15.75">
      <c r="A39" s="40" t="s">
        <v>173</v>
      </c>
      <c r="B39" s="155">
        <f>126224+2358973.9</f>
        <v>2485197.9</v>
      </c>
      <c r="C39" s="154"/>
      <c r="D39" s="27"/>
    </row>
    <row r="40" spans="1:10" ht="15.75">
      <c r="A40" s="40" t="s">
        <v>98</v>
      </c>
      <c r="B40" s="152">
        <v>2482.52</v>
      </c>
      <c r="C40" s="154"/>
      <c r="E40" s="27"/>
    </row>
    <row r="41" spans="1:10" ht="15.75">
      <c r="A41" s="40" t="s">
        <v>99</v>
      </c>
      <c r="B41" s="152"/>
      <c r="C41" s="154"/>
      <c r="D41" s="27"/>
    </row>
    <row r="42" spans="1:10" ht="15.75">
      <c r="A42" s="40" t="s">
        <v>100</v>
      </c>
      <c r="B42" s="152">
        <f>15514.82+202242.84+85394.4+869343.44</f>
        <v>1172495.5</v>
      </c>
      <c r="C42" s="154"/>
      <c r="D42" s="27"/>
    </row>
    <row r="43" spans="1:10" ht="15.75" hidden="1">
      <c r="A43" s="41" t="s">
        <v>101</v>
      </c>
      <c r="B43" s="156"/>
      <c r="C43" s="25"/>
    </row>
    <row r="44" spans="1:10" ht="15.75" hidden="1">
      <c r="A44" s="41" t="s">
        <v>102</v>
      </c>
      <c r="B44" s="156"/>
      <c r="C44" s="25"/>
    </row>
    <row r="45" spans="1:10" ht="15.75" hidden="1">
      <c r="A45" s="41" t="s">
        <v>103</v>
      </c>
      <c r="B45" s="156"/>
      <c r="C45" s="25"/>
    </row>
    <row r="46" spans="1:10" ht="15.75" hidden="1">
      <c r="A46" s="40" t="s">
        <v>104</v>
      </c>
      <c r="B46" s="156"/>
      <c r="C46" s="25"/>
    </row>
    <row r="47" spans="1:10" ht="15.75" hidden="1">
      <c r="A47" s="40" t="s">
        <v>105</v>
      </c>
      <c r="B47" s="156"/>
      <c r="C47" s="25"/>
    </row>
    <row r="48" spans="1:10" ht="15.75" hidden="1">
      <c r="A48" s="41" t="s">
        <v>106</v>
      </c>
      <c r="B48" s="156"/>
      <c r="C48" s="25"/>
    </row>
    <row r="49" spans="1:5" ht="15.75" hidden="1">
      <c r="A49" s="40" t="s">
        <v>107</v>
      </c>
      <c r="B49" s="156"/>
      <c r="C49" s="25"/>
    </row>
    <row r="50" spans="1:5" ht="15.75" hidden="1">
      <c r="A50" s="40" t="s">
        <v>108</v>
      </c>
      <c r="B50" s="156"/>
      <c r="C50" s="25"/>
    </row>
    <row r="51" spans="1:5" ht="15.75" hidden="1">
      <c r="A51" s="40" t="s">
        <v>109</v>
      </c>
      <c r="B51" s="156"/>
      <c r="C51" s="25"/>
    </row>
    <row r="52" spans="1:5" ht="15.75" hidden="1">
      <c r="A52" s="40" t="s">
        <v>110</v>
      </c>
      <c r="B52" s="156"/>
      <c r="C52" s="25"/>
    </row>
    <row r="53" spans="1:5" ht="15.75" hidden="1">
      <c r="A53" s="41" t="s">
        <v>111</v>
      </c>
      <c r="B53" s="156"/>
      <c r="C53" s="25"/>
    </row>
    <row r="54" spans="1:5" ht="15.75" hidden="1">
      <c r="A54" s="41" t="s">
        <v>112</v>
      </c>
      <c r="B54" s="156"/>
      <c r="C54" s="25"/>
    </row>
    <row r="55" spans="1:5" ht="15.75" hidden="1">
      <c r="A55" s="40" t="s">
        <v>113</v>
      </c>
      <c r="B55" s="156"/>
      <c r="C55" s="25"/>
    </row>
    <row r="56" spans="1:5" ht="15.75" hidden="1">
      <c r="A56" s="40" t="s">
        <v>114</v>
      </c>
      <c r="B56" s="156"/>
      <c r="C56" s="25"/>
    </row>
    <row r="57" spans="1:5" ht="15.75" hidden="1">
      <c r="A57" s="40" t="s">
        <v>115</v>
      </c>
      <c r="B57" s="156"/>
      <c r="C57" s="25"/>
    </row>
    <row r="58" spans="1:5" ht="15.75" hidden="1">
      <c r="A58" s="40" t="s">
        <v>116</v>
      </c>
      <c r="B58" s="156"/>
      <c r="C58" s="25"/>
    </row>
    <row r="59" spans="1:5" ht="15.75" hidden="1">
      <c r="A59" s="40" t="s">
        <v>117</v>
      </c>
      <c r="B59" s="156"/>
      <c r="C59" s="25"/>
    </row>
    <row r="60" spans="1:5" ht="15.75">
      <c r="A60" s="41" t="s">
        <v>118</v>
      </c>
      <c r="B60" s="157">
        <f>SUM(B12:B59)</f>
        <v>50430201.840000004</v>
      </c>
      <c r="C60" s="153">
        <f>47340943.89-B60</f>
        <v>-3089257.950000003</v>
      </c>
      <c r="D60" s="27"/>
    </row>
    <row r="61" spans="1:5" ht="15.75">
      <c r="A61" s="158"/>
      <c r="B61" s="159"/>
      <c r="C61" s="154"/>
      <c r="D61" s="27"/>
      <c r="E61" s="27"/>
    </row>
    <row r="62" spans="1:5">
      <c r="B62" s="27"/>
      <c r="C62" s="27"/>
    </row>
    <row r="63" spans="1:5">
      <c r="B63" s="27"/>
      <c r="D63" s="27"/>
      <c r="E63" s="27"/>
    </row>
    <row r="64" spans="1:5">
      <c r="B64" s="27"/>
    </row>
    <row r="65" spans="2:4">
      <c r="B65" s="27"/>
    </row>
    <row r="66" spans="2:4">
      <c r="D66" s="27"/>
    </row>
    <row r="67" spans="2:4">
      <c r="D67" s="27"/>
    </row>
    <row r="68" spans="2:4">
      <c r="D68" s="27"/>
    </row>
    <row r="69" spans="2:4">
      <c r="B69" s="27"/>
    </row>
  </sheetData>
  <mergeCells count="8">
    <mergeCell ref="A7:B7"/>
    <mergeCell ref="A8:B9"/>
    <mergeCell ref="A1:B1"/>
    <mergeCell ref="A2:B2"/>
    <mergeCell ref="A3:B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Estado de Situacion finaciera</vt:lpstr>
      <vt:lpstr>Rendimiento Financiero</vt:lpstr>
      <vt:lpstr>Efectivo</vt:lpstr>
      <vt:lpstr>Cuentas por Cobrar</vt:lpstr>
      <vt:lpstr>CxP a corto plazo</vt:lpstr>
      <vt:lpstr>Inventario</vt:lpstr>
      <vt:lpstr>CxP a largo plazo</vt:lpstr>
      <vt:lpstr>Ingresos</vt:lpstr>
      <vt:lpstr>Total del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Enc.Cotab</dc:creator>
  <cp:lastModifiedBy>Licda.Teanny Perez De La Cruz</cp:lastModifiedBy>
  <cp:lastPrinted>2024-08-19T20:48:13Z</cp:lastPrinted>
  <dcterms:created xsi:type="dcterms:W3CDTF">2018-11-30T18:59:34Z</dcterms:created>
  <dcterms:modified xsi:type="dcterms:W3CDTF">2026-04-08T18:56:39Z</dcterms:modified>
</cp:coreProperties>
</file>